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 ..." sheetId="2" r:id="rId2"/>
    <sheet name="D.1.2. - Stavebně konstru..." sheetId="3" r:id="rId3"/>
    <sheet name="D.1.4.A - Zdravotně techn..." sheetId="4" r:id="rId4"/>
    <sheet name="D.1.4.B - Vzduchotechnika" sheetId="5" r:id="rId5"/>
    <sheet name="D.1.4.C - Vytápění" sheetId="6" r:id="rId6"/>
    <sheet name="D.1.4.D - Elektroinstalace" sheetId="7" r:id="rId7"/>
    <sheet name="D1.4.E - Plynofikace" sheetId="8" r:id="rId8"/>
    <sheet name="D.1.4.F - Gastro technologie" sheetId="9" r:id="rId9"/>
    <sheet name="D.1.5. - Záchytný systém" sheetId="10" r:id="rId10"/>
    <sheet name="O1 - Rozpočet rostlinný m..." sheetId="11" r:id="rId11"/>
    <sheet name="O2 - Rozpočet ostatní mat..." sheetId="12" r:id="rId12"/>
    <sheet name="O3 - Rozpočet zahradnické..." sheetId="13" r:id="rId13"/>
    <sheet name="D.2.1. - Kanalizační příp..." sheetId="14" r:id="rId14"/>
    <sheet name="D.2.2. - Splašková a tuko..." sheetId="15" r:id="rId15"/>
    <sheet name="D.2.3. - Dešťová kanalizace" sheetId="16" r:id="rId16"/>
    <sheet name="VRN - Vedlejší rozpočtové..." sheetId="17" r:id="rId17"/>
  </sheets>
  <definedNames>
    <definedName name="_xlnm.Print_Area" localSheetId="0">'Rekapitulace stavby'!$D$4:$AO$76,'Rekapitulace stavby'!$C$82:$AQ$114</definedName>
    <definedName name="_xlnm._FilterDatabase" localSheetId="1" hidden="1">'D.1.1. - Architektonicko ...'!$C$141:$K$1314</definedName>
    <definedName name="_xlnm.Print_Area" localSheetId="1">'D.1.1. - Architektonicko ...'!$C$82:$J$123,'D.1.1. - Architektonicko ...'!$C$129:$K$1314</definedName>
    <definedName name="_xlnm._FilterDatabase" localSheetId="2" hidden="1">'D.1.2. - Stavebně konstru...'!$C$121:$K$258</definedName>
    <definedName name="_xlnm.Print_Area" localSheetId="2">'D.1.2. - Stavebně konstru...'!$C$82:$J$103,'D.1.2. - Stavebně konstru...'!$C$109:$K$258</definedName>
    <definedName name="_xlnm._FilterDatabase" localSheetId="3" hidden="1">'D.1.4.A - Zdravotně techn...'!$C$128:$K$247</definedName>
    <definedName name="_xlnm.Print_Area" localSheetId="3">'D.1.4.A - Zdravotně techn...'!$C$82:$J$108,'D.1.4.A - Zdravotně techn...'!$C$114:$K$247</definedName>
    <definedName name="_xlnm._FilterDatabase" localSheetId="4" hidden="1">'D.1.4.B - Vzduchotechnika'!$C$126:$K$249</definedName>
    <definedName name="_xlnm.Print_Area" localSheetId="4">'D.1.4.B - Vzduchotechnika'!$C$82:$J$106,'D.1.4.B - Vzduchotechnika'!$C$112:$K$249</definedName>
    <definedName name="_xlnm._FilterDatabase" localSheetId="5" hidden="1">'D.1.4.C - Vytápění'!$C$125:$K$207</definedName>
    <definedName name="_xlnm.Print_Area" localSheetId="5">'D.1.4.C - Vytápění'!$C$82:$J$105,'D.1.4.C - Vytápění'!$C$111:$K$207</definedName>
    <definedName name="_xlnm._FilterDatabase" localSheetId="6" hidden="1">'D.1.4.D - Elektroinstalace'!$C$135:$K$319</definedName>
    <definedName name="_xlnm.Print_Area" localSheetId="6">'D.1.4.D - Elektroinstalace'!$C$82:$J$115,'D.1.4.D - Elektroinstalace'!$C$121:$K$319</definedName>
    <definedName name="_xlnm._FilterDatabase" localSheetId="7" hidden="1">'D1.4.E - Plynofikace'!$C$123:$K$145</definedName>
    <definedName name="_xlnm.Print_Area" localSheetId="7">'D1.4.E - Plynofikace'!$C$82:$J$103,'D1.4.E - Plynofikace'!$C$109:$K$145</definedName>
    <definedName name="_xlnm._FilterDatabase" localSheetId="8" hidden="1">'D.1.4.F - Gastro technologie'!$C$121:$K$145</definedName>
    <definedName name="_xlnm.Print_Area" localSheetId="8">'D.1.4.F - Gastro technologie'!$C$82:$J$101,'D.1.4.F - Gastro technologie'!$C$107:$K$145</definedName>
    <definedName name="_xlnm._FilterDatabase" localSheetId="9" hidden="1">'D.1.5. - Záchytný systém'!$C$117:$K$127</definedName>
    <definedName name="_xlnm.Print_Area" localSheetId="9">'D.1.5. - Záchytný systém'!$C$82:$J$99,'D.1.5. - Záchytný systém'!$C$105:$K$127</definedName>
    <definedName name="_xlnm._FilterDatabase" localSheetId="10" hidden="1">'O1 - Rozpočet rostlinný m...'!$C$123:$K$136</definedName>
    <definedName name="_xlnm.Print_Area" localSheetId="10">'O1 - Rozpočet rostlinný m...'!$C$82:$J$103,'O1 - Rozpočet rostlinný m...'!$C$109:$K$136</definedName>
    <definedName name="_xlnm._FilterDatabase" localSheetId="11" hidden="1">'O2 - Rozpočet ostatní mat...'!$C$124:$K$138</definedName>
    <definedName name="_xlnm.Print_Area" localSheetId="11">'O2 - Rozpočet ostatní mat...'!$C$82:$J$104,'O2 - Rozpočet ostatní mat...'!$C$110:$K$138</definedName>
    <definedName name="_xlnm._FilterDatabase" localSheetId="12" hidden="1">'O3 - Rozpočet zahradnické...'!$C$125:$K$152</definedName>
    <definedName name="_xlnm.Print_Area" localSheetId="12">'O3 - Rozpočet zahradnické...'!$C$82:$J$105,'O3 - Rozpočet zahradnické...'!$C$111:$K$152</definedName>
    <definedName name="_xlnm._FilterDatabase" localSheetId="13" hidden="1">'D.2.1. - Kanalizační příp...'!$C$123:$K$166</definedName>
    <definedName name="_xlnm.Print_Area" localSheetId="13">'D.2.1. - Kanalizační příp...'!$C$82:$J$103,'D.2.1. - Kanalizační příp...'!$C$109:$K$166</definedName>
    <definedName name="_xlnm._FilterDatabase" localSheetId="14" hidden="1">'D.2.2. - Splašková a tuko...'!$C$123:$K$174</definedName>
    <definedName name="_xlnm.Print_Area" localSheetId="14">'D.2.2. - Splašková a tuko...'!$C$82:$J$103,'D.2.2. - Splašková a tuko...'!$C$109:$K$174</definedName>
    <definedName name="_xlnm._FilterDatabase" localSheetId="15" hidden="1">'D.2.3. - Dešťová kanalizace'!$C$123:$K$160</definedName>
    <definedName name="_xlnm.Print_Area" localSheetId="15">'D.2.3. - Dešťová kanalizace'!$C$82:$J$103,'D.2.3. - Dešťová kanalizace'!$C$109:$K$160</definedName>
    <definedName name="_xlnm._FilterDatabase" localSheetId="16" hidden="1">'VRN - Vedlejší rozpočtové...'!$C$121:$K$147</definedName>
    <definedName name="_xlnm.Print_Area" localSheetId="16">'VRN - Vedlejší rozpočtové...'!$C$82:$J$103,'VRN - Vedlejší rozpočtové...'!$C$109:$K$147</definedName>
    <definedName name="_xlnm.Print_Titles" localSheetId="0">'Rekapitulace stavby'!$92:$92</definedName>
    <definedName name="_xlnm.Print_Titles" localSheetId="1">'D.1.1. - Architektonicko ...'!$141:$141</definedName>
    <definedName name="_xlnm.Print_Titles" localSheetId="2">'D.1.2. - Stavebně konstru...'!$121:$121</definedName>
    <definedName name="_xlnm.Print_Titles" localSheetId="3">'D.1.4.A - Zdravotně techn...'!$128:$128</definedName>
    <definedName name="_xlnm.Print_Titles" localSheetId="4">'D.1.4.B - Vzduchotechnika'!$126:$126</definedName>
    <definedName name="_xlnm.Print_Titles" localSheetId="5">'D.1.4.C - Vytápění'!$125:$125</definedName>
    <definedName name="_xlnm.Print_Titles" localSheetId="6">'D.1.4.D - Elektroinstalace'!$135:$135</definedName>
    <definedName name="_xlnm.Print_Titles" localSheetId="7">'D1.4.E - Plynofikace'!$123:$123</definedName>
    <definedName name="_xlnm.Print_Titles" localSheetId="8">'D.1.4.F - Gastro technologie'!$121:$121</definedName>
    <definedName name="_xlnm.Print_Titles" localSheetId="9">'D.1.5. - Záchytný systém'!$117:$117</definedName>
    <definedName name="_xlnm.Print_Titles" localSheetId="10">'O1 - Rozpočet rostlinný m...'!$123:$123</definedName>
    <definedName name="_xlnm.Print_Titles" localSheetId="11">'O2 - Rozpočet ostatní mat...'!$124:$124</definedName>
    <definedName name="_xlnm.Print_Titles" localSheetId="12">'O3 - Rozpočet zahradnické...'!$125:$125</definedName>
    <definedName name="_xlnm.Print_Titles" localSheetId="13">'D.2.1. - Kanalizační příp...'!$123:$123</definedName>
    <definedName name="_xlnm.Print_Titles" localSheetId="14">'D.2.2. - Splašková a tuko...'!$123:$123</definedName>
    <definedName name="_xlnm.Print_Titles" localSheetId="15">'D.2.3. - Dešťová kanalizace'!$123:$123</definedName>
    <definedName name="_xlnm.Print_Titles" localSheetId="16">'VRN - Vedlejší rozpočtové...'!$121:$121</definedName>
  </definedNames>
  <calcPr fullCalcOnLoad="1"/>
</workbook>
</file>

<file path=xl/sharedStrings.xml><?xml version="1.0" encoding="utf-8"?>
<sst xmlns="http://schemas.openxmlformats.org/spreadsheetml/2006/main" count="26981" uniqueCount="4230">
  <si>
    <t>Export Komplet</t>
  </si>
  <si>
    <t/>
  </si>
  <si>
    <t>2.0</t>
  </si>
  <si>
    <t>ZAMOK</t>
  </si>
  <si>
    <t>False</t>
  </si>
  <si>
    <t>{e0e74866-7f3d-4e43-9763-31dea3037237}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</si>
  <si>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</si>
  <si>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</si>
  <si>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</si>
  <si>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</si>
  <si>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</si>
  <si>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</si>
  <si>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</si>
  <si>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</si>
  <si>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20230520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</si>
  <si>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</si>
  <si>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</si>
  <si>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Správní objekt tenisových kurtů Kyselka, Bílina</t>
  </si>
  <si>
    <t>KSO:</t>
  </si>
  <si>
    <t>CC-CZ:</t>
  </si>
  <si>
    <t>Místo:</t>
  </si>
  <si>
    <t>Kyselka 410, Mostecké Předměstí, Bílina</t>
  </si>
  <si>
    <t>Datum:</t>
  </si>
  <si>
    <t>22. 5. 2023</t>
  </si>
  <si>
    <t>Zadavatel:</t>
  </si>
  <si>
    <t>IČ:</t>
  </si>
  <si>
    <t>Město Bílina, Břežánská 50/4, Bílina</t>
  </si>
  <si>
    <t>DIČ:</t>
  </si>
  <si>
    <t>Uchazeč:</t>
  </si>
  <si>
    <t>Vyplň údaj</t>
  </si>
  <si>
    <t>Projektant:</t>
  </si>
  <si>
    <t>Ing. arch. Jan Heller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</si>
  <si>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</si>
  <si>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</si>
  <si>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</si>
  <si>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</si>
  <si>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</si>
  <si>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</si>
  <si>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</si>
  <si>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</si>
  <si>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</si>
  <si>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</si>
  <si>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</si>
  <si>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</si>
  <si>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</si>
  <si>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</si>
  <si>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</si>
  <si>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</si>
  <si>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</si>
  <si>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</si>
  <si>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</si>
  <si>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</si>
  <si>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</si>
  <si>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</si>
  <si>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</si>
  <si>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</si>
  <si>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</si>
  <si>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</si>
  <si>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</si>
  <si>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</si>
  <si>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</si>
  <si>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</si>
  <si>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</si>
  <si>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</si>
  <si>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</si>
  <si>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</si>
  <si>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</si>
  <si>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</si>
  <si>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</si>
  <si>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</si>
  <si>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</si>
  <si>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</si>
  <si>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</si>
  <si>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</si>
  <si>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</si>
  <si>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</si>
  <si>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</si>
  <si>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</si>
  <si>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</si>
  <si>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</si>
  <si>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</si>
  <si>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</si>
  <si>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Architektonicko stavební řešení</t>
  </si>
  <si>
    <t>STA</t>
  </si>
  <si>
    <t>1</t>
  </si>
  <si>
    <t>{4e134de8-3910-460c-bdf2-f49b9d706f93}</t>
  </si>
  <si>
    <t>2</t>
  </si>
  <si>
    <t>D.1.2.</t>
  </si>
  <si>
    <t>Stavebně konstrukční řešení</t>
  </si>
  <si>
    <t>{6cdcb693-cfcf-493c-acb0-1b8b4b3dce1d}</t>
  </si>
  <si>
    <t>D.1.4.</t>
  </si>
  <si>
    <t>Technika prostředí staveb</t>
  </si>
  <si>
    <t>{3e8f69a5-0ff5-4261-9178-1be031356e42}</t>
  </si>
  <si>
    <t>D.1.4.A</t>
  </si>
  <si>
    <t>Zdravotně technické instalace</t>
  </si>
  <si>
    <t>Soupis</t>
  </si>
  <si>
    <t>{92c9afea-ce88-4c86-9fe0-3de487f97e32}</t>
  </si>
  <si>
    <t>D.1.4.B</t>
  </si>
  <si>
    <t>Vzduchotechnika</t>
  </si>
  <si>
    <t>{494580e3-f418-44b4-befa-49695c463c2d}</t>
  </si>
  <si>
    <t>D.1.4.C</t>
  </si>
  <si>
    <t>Vytápění</t>
  </si>
  <si>
    <t>{9239b3fd-92ca-4e4f-a6a3-75e54650531f}</t>
  </si>
  <si>
    <t>D.1.4.D</t>
  </si>
  <si>
    <t>Elektroinstalace</t>
  </si>
  <si>
    <t>{79dc2d41-7204-4fab-8a0f-f19a0d84477d}</t>
  </si>
  <si>
    <t>D1.4.E</t>
  </si>
  <si>
    <t>Plynofikace</t>
  </si>
  <si>
    <t>{1c929da1-8d40-485d-bd87-ca1c29586415}</t>
  </si>
  <si>
    <t>D.1.4.F</t>
  </si>
  <si>
    <t>Gastro technologie</t>
  </si>
  <si>
    <t>{35fa310b-94ad-464c-8a87-56888c9ec125}</t>
  </si>
  <si>
    <t>D.1.5.</t>
  </si>
  <si>
    <t>Záchytný systém</t>
  </si>
  <si>
    <t>{94ee773b-6e7d-4ce7-8a5a-b649421b4457}</t>
  </si>
  <si>
    <t>D.1.6.</t>
  </si>
  <si>
    <t>Sadové úpravy</t>
  </si>
  <si>
    <t>{312123d8-9001-4277-9640-7667b7927de6}</t>
  </si>
  <si>
    <t>O1</t>
  </si>
  <si>
    <t>Rozpočet rostlinný materiál</t>
  </si>
  <si>
    <t>{29d7c0e4-23db-4629-a422-b6b8ececc62e}</t>
  </si>
  <si>
    <t>O2</t>
  </si>
  <si>
    <t>Rozpočet ostatní materiál</t>
  </si>
  <si>
    <t>{e52ec937-50db-400b-affb-ca1182dfa179}</t>
  </si>
  <si>
    <t>O3</t>
  </si>
  <si>
    <t>Rozpočet zahradnické práce</t>
  </si>
  <si>
    <t>{389ae101-5e56-4a48-bd9a-1af074bebe81}</t>
  </si>
  <si>
    <t>D.2.</t>
  </si>
  <si>
    <t>Inženýrské objekty</t>
  </si>
  <si>
    <t>{9c656e53-6a70-4f87-86f9-538feacd1464}</t>
  </si>
  <si>
    <t>D.2.1.</t>
  </si>
  <si>
    <t>Kanalizační přípojka</t>
  </si>
  <si>
    <t>{bea608d1-5f89-495f-a76d-5ba92f5993b6}</t>
  </si>
  <si>
    <t>D.2.2.</t>
  </si>
  <si>
    <t>Splašková a tuková kanalizace</t>
  </si>
  <si>
    <t>{af1309b1-8129-4f74-9b5b-eb3247444765}</t>
  </si>
  <si>
    <t>D.2.3.</t>
  </si>
  <si>
    <t>Dešťová kanalizace</t>
  </si>
  <si>
    <t>{97fe42a8-61f5-4c04-bc5b-396cde9e6612}</t>
  </si>
  <si>
    <t>VRN</t>
  </si>
  <si>
    <t>Vedlejší rozpočtové náklady a náklady s umístěním stavby</t>
  </si>
  <si>
    <t>{e85d88a8-75ba-4037-bd79-52a2a152b617}</t>
  </si>
  <si>
    <t>KRYCÍ LIST SOUPISU PRACÍ</t>
  </si>
  <si>
    <t>Objekt:</t>
  </si>
  <si>
    <t>D.1.1.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</si>
  <si>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</si>
  <si>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</si>
  <si>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</si>
  <si>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</si>
  <si>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</si>
  <si>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</si>
  <si>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</si>
  <si>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</si>
  <si>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</si>
  <si>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</si>
  <si>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</si>
  <si>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</si>
  <si>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</si>
  <si>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</si>
  <si>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</si>
  <si>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</si>
  <si>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</si>
  <si>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</si>
  <si>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</si>
  <si>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</si>
  <si>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 a výplně otvorů - položky obsahují dodávku + montáž+ pomocný materiál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</si>
  <si>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</si>
  <si>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</si>
  <si>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</si>
  <si>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</si>
  <si>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</si>
  <si>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</si>
  <si>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</si>
  <si>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</si>
  <si>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</si>
  <si>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</si>
  <si>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</si>
  <si>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</si>
  <si>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</si>
  <si>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</si>
  <si>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</si>
  <si>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</si>
  <si>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</si>
  <si>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</si>
  <si>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</si>
  <si>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</si>
  <si>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</si>
  <si>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</si>
  <si>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</si>
  <si>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</si>
  <si>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</si>
  <si>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</si>
  <si>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</si>
  <si>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</si>
  <si>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</si>
  <si>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</si>
  <si>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</si>
  <si>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CS ÚRS 2022 02</t>
  </si>
  <si>
    <t>4</t>
  </si>
  <si>
    <t>1709192090</t>
  </si>
  <si>
    <t>VV</t>
  </si>
  <si>
    <t>"viz bilance zemin" 7,55+32,08+68,72+10,19+7,26+45,78+4,48+16,11</t>
  </si>
  <si>
    <t>121151113</t>
  </si>
  <si>
    <t>Sejmutí ornice plochy do 500 m2 tl vrstvy do 200 mm strojně</t>
  </si>
  <si>
    <t>1433076546</t>
  </si>
  <si>
    <t>"viz bilance zemin" 248,26</t>
  </si>
  <si>
    <t>3</t>
  </si>
  <si>
    <t>131251100</t>
  </si>
  <si>
    <t>Hloubení jam nezapažených v hornině třídy těžitelnosti I skupiny 3 objem do 20 m3 strojně</t>
  </si>
  <si>
    <t>m3</t>
  </si>
  <si>
    <t>CS ÚRS 2022 01</t>
  </si>
  <si>
    <t>-1466658319</t>
  </si>
  <si>
    <t>"venkovní vyrovnávací schody hlavní" 17,674</t>
  </si>
  <si>
    <t>"venkovní vyrovnávací schody západní" 6,70</t>
  </si>
  <si>
    <t>Součet</t>
  </si>
  <si>
    <t>131251102</t>
  </si>
  <si>
    <t>Hloubení jam nezapažených v hornině třídy těžitelnosti I skupiny 3 objem do 50 m3 strojně</t>
  </si>
  <si>
    <t>-992043231</t>
  </si>
  <si>
    <t>"opěrná zeď západní" 42,979</t>
  </si>
  <si>
    <t>"opěrná zeď severní" 97,007</t>
  </si>
  <si>
    <t>"hrubé úpravy západní strana" 31,535</t>
  </si>
  <si>
    <t>5</t>
  </si>
  <si>
    <t>131251104</t>
  </si>
  <si>
    <t>Hloubení jam nezapažených v hornině třídy těžitelnosti I skupiny 3 objem do 500 m3 strojně</t>
  </si>
  <si>
    <t>-848810763</t>
  </si>
  <si>
    <t>"novostavba"</t>
  </si>
  <si>
    <t>"výkop na pracovní rovinu -0,480" 20,704+30,197+32,179+18,598+7,051</t>
  </si>
  <si>
    <t>"výkop na pracovní rovinu -1,110" 80,917+120,009+2,906+3,358</t>
  </si>
  <si>
    <t>Mezisoučet</t>
  </si>
  <si>
    <t>"opěrná stěna a tribuna"</t>
  </si>
  <si>
    <t>"výkop na pracovní rovinu -1,730" 94,999+131,754+6,893+16,96+14,591</t>
  </si>
  <si>
    <t>"výkop na pracovní rovinu -2,780" 395,549-265,197</t>
  </si>
  <si>
    <t>"opěná stěna bezbariérové rampy" 32,885+51,689</t>
  </si>
  <si>
    <t>6</t>
  </si>
  <si>
    <t>132251103</t>
  </si>
  <si>
    <t>Hloubení rýh nezapažených š do 800 mm v hornině třídy těžitelnosti I skupiny 3 objem do 100 m3 strojně</t>
  </si>
  <si>
    <t>1825124531</t>
  </si>
  <si>
    <t>"výkop základové pasy na úroveň -1,690" 27,87+59,42</t>
  </si>
  <si>
    <t>"zábradlí rampy - základ pro sloupky" 5,103</t>
  </si>
  <si>
    <t>"oplocení - základ pro sloupky" 2,261</t>
  </si>
  <si>
    <t>"venkovní mobiliář" 1,60</t>
  </si>
  <si>
    <t>"venkovní jednotka tepelné čerpadlo" 4,01</t>
  </si>
  <si>
    <t>7</t>
  </si>
  <si>
    <t>132251251</t>
  </si>
  <si>
    <t>Hloubení rýh nezapažených š do 2000 mm v hornině třídy těžitelnosti I skupiny 3 objem do 20 m3 strojně</t>
  </si>
  <si>
    <t>-961878997</t>
  </si>
  <si>
    <t>"opěná stěna bezbariérové rampy" 125,755-(32,885+51,689)</t>
  </si>
  <si>
    <t>8</t>
  </si>
  <si>
    <t>162351104</t>
  </si>
  <si>
    <t>Vodorovné přemístění přes 500 do 1000 m výkopku/sypaniny z horniny třídy těžitelnosti I skupiny 1 až 3</t>
  </si>
  <si>
    <t>-611722552</t>
  </si>
  <si>
    <t>"na meziskládku pro zásypy a obsypy" 576,95</t>
  </si>
  <si>
    <t>9</t>
  </si>
  <si>
    <t>162751117</t>
  </si>
  <si>
    <t>Vodorovné přemístění přes 9 000 do 10000 m výkopku/sypaniny z horniny třídy těžitelnosti I skupiny 1 až 3</t>
  </si>
  <si>
    <t>-1444955828</t>
  </si>
  <si>
    <t>"viz bilance zemin"</t>
  </si>
  <si>
    <t>"skrývka a odkopávky" 66,066</t>
  </si>
  <si>
    <t>"výkopy" 403,209+395,549+125,755+42,979+97,007+17,674+6,70+5,103+2,261+1,60+4,01+31,535</t>
  </si>
  <si>
    <t>"zásypy a obsypy" -576,95</t>
  </si>
  <si>
    <t>10</t>
  </si>
  <si>
    <t>162751119</t>
  </si>
  <si>
    <t>Příplatek k vodorovnému přemístění výkopku/sypaniny z horniny třídy těžitelnosti I skupiny 1 až 3 ZKD 1000 m přes 10000 m</t>
  </si>
  <si>
    <t>1811335193</t>
  </si>
  <si>
    <t>622,498*19 'Přepočtené koeficientem množství</t>
  </si>
  <si>
    <t>11</t>
  </si>
  <si>
    <t>167151111</t>
  </si>
  <si>
    <t>Nakládání výkopku z hornin třídy těžitelnosti I skupiny 1 až 3 přes 100 m3</t>
  </si>
  <si>
    <t>1507987351</t>
  </si>
  <si>
    <t>"na meziskládce pro zásypy a obsypy" 576,95</t>
  </si>
  <si>
    <t>12</t>
  </si>
  <si>
    <t>171152501</t>
  </si>
  <si>
    <t>Zhutnění podloží z hornin soudržných nebo nesoudržných pod násypy</t>
  </si>
  <si>
    <t>-407359122</t>
  </si>
  <si>
    <t>"podsyp pod základy"</t>
  </si>
  <si>
    <t>"základové pasy ZP1" (1,45+1,00+2,05+0,80+11,20+0,93+1,03+22,60*2+9,40)*1,00</t>
  </si>
  <si>
    <t>"základové pasy ZP1v" (2,65*2+9,20+4,50+7,40*3+15,60)*1,00</t>
  </si>
  <si>
    <t>"základové pasy ZP1v*" 4,50*1,00</t>
  </si>
  <si>
    <t>"základové pasy ZP2" (PI*0,05*(5,70*5,70-4,50*4,50))/2+3,90*1,20</t>
  </si>
  <si>
    <t>"základové pasy ZP3" (4,20+4,292)*0,80</t>
  </si>
  <si>
    <t>"pod základovou desku tl. 150mm" (10,40*4,10+(PI*5,20*5,20)/2+5,00*4,67+21,80*8,60)</t>
  </si>
  <si>
    <t>"skladba 5901" 262,10</t>
  </si>
  <si>
    <t>"skladba 5902" 46,33</t>
  </si>
  <si>
    <t>"skladba 5903" 155,44</t>
  </si>
  <si>
    <t>"skladba 5904" 68,80</t>
  </si>
  <si>
    <t>"skladba 5905" 3,36</t>
  </si>
  <si>
    <t>13</t>
  </si>
  <si>
    <t>171201221</t>
  </si>
  <si>
    <t>Poplatek za uložení na skládce (skládkovné) zeminy a kamení kód odpadu 17 05 04</t>
  </si>
  <si>
    <t>t</t>
  </si>
  <si>
    <t>-589940455</t>
  </si>
  <si>
    <t>poplatek za uložení přebytečné zeminy</t>
  </si>
  <si>
    <t>622,498*1,8 'Přepočtené koeficientem množství</t>
  </si>
  <si>
    <t>14</t>
  </si>
  <si>
    <t>174151101</t>
  </si>
  <si>
    <t>Zásyp jam, šachet rýh nebo kolem objektů sypaninou se zhutněním</t>
  </si>
  <si>
    <t>-10171818</t>
  </si>
  <si>
    <t>"novostavba" 174,479</t>
  </si>
  <si>
    <t>"opěrná stěna a tribuna" 266,578</t>
  </si>
  <si>
    <t>"opěná stěna bezbariérové rampy" 57,983</t>
  </si>
  <si>
    <t>"opěrná zeď západní" 23,372</t>
  </si>
  <si>
    <t>"opěrná zeď severní" 44,49</t>
  </si>
  <si>
    <t>"venkovní vyrovnávací schody hlavní" 4,204</t>
  </si>
  <si>
    <t>"venkovní vyrovnávací schody západní" 3,66</t>
  </si>
  <si>
    <t>"venkovní jednotka tepelné čerpadlo" 2,184</t>
  </si>
  <si>
    <t>181351003</t>
  </si>
  <si>
    <t>Rozprostření ornice tl vrstvy do 200 mm pl do 100 m2 v rovině nebo ve svahu do 1:5 strojně</t>
  </si>
  <si>
    <t>-1894446939</t>
  </si>
  <si>
    <t>"ornice - dovoz" 36,275/0,15</t>
  </si>
  <si>
    <t>16</t>
  </si>
  <si>
    <t>M</t>
  </si>
  <si>
    <t>10364101</t>
  </si>
  <si>
    <t>zemina pro terénní úpravy -  ornice</t>
  </si>
  <si>
    <t>1332877433</t>
  </si>
  <si>
    <t>36,275*1,8 'Přepočtené koeficientem množství</t>
  </si>
  <si>
    <t>Zakládání</t>
  </si>
  <si>
    <t>17</t>
  </si>
  <si>
    <t>211531112</t>
  </si>
  <si>
    <t>Výplň odvodňovacích žeber nebo trativodů kamenivem hrubým drceným frakce 16/32 mm</t>
  </si>
  <si>
    <t>904637003</t>
  </si>
  <si>
    <t>"drenážní potrubí" (113,60+33,50)*0,60*0,60</t>
  </si>
  <si>
    <t>18</t>
  </si>
  <si>
    <t>211971110</t>
  </si>
  <si>
    <t>Zřízení opláštění žeber nebo trativodů geotextilií v rýze nebo zářezu sklonu do 1:2</t>
  </si>
  <si>
    <t>-1480518985</t>
  </si>
  <si>
    <t>"schema ventilačního potrubí - drenážní potrubí" (6,70+1,702+1,00+4,50+2,23+2,80*2+2,00+2,23+1,80+6,00+2,00+2,00+1,702)</t>
  </si>
  <si>
    <t>"schema ventilačního potrubí - drenážní potrubí" (10,20+8,00+5,50*2+7,00+2,30+3,30+7,923+2,30+4,00+1,70)</t>
  </si>
  <si>
    <t>"drenážní potrubí" (113,60+33,50)</t>
  </si>
  <si>
    <t>19</t>
  </si>
  <si>
    <t>69311081</t>
  </si>
  <si>
    <t>geotextilie netkaná separační, ochranná, filtrační, drenážní PES 300g/m2</t>
  </si>
  <si>
    <t>1330758195</t>
  </si>
  <si>
    <t>244,287*1,1845 'Přepočtené koeficientem množství</t>
  </si>
  <si>
    <t>20</t>
  </si>
  <si>
    <t>212750133.R</t>
  </si>
  <si>
    <t>D+M - odvětrání radonu trubek PVC-U SN 4 neperforovaná DN 150 vč. odvětrávacích hlavic nad střechu, průchodek, těsnících manžet, redukce, záslepek atd...</t>
  </si>
  <si>
    <t>m</t>
  </si>
  <si>
    <t>1424199723</t>
  </si>
  <si>
    <t>svislé vedení PVC-U SN 4 neperforovaná DN 150, vetně příslušenství a doplňků:</t>
  </si>
  <si>
    <t>2 x ventilační hlavice PP DN 150</t>
  </si>
  <si>
    <t>průchodky trubka PVC-U DN 150 délka 4,0m</t>
  </si>
  <si>
    <t>2x HL těsnicí manžeta pro prostup potrubí DN100</t>
  </si>
  <si>
    <t xml:space="preserve">2x redukce  DN 150/100 DN100 z PVC-U SN 4 </t>
  </si>
  <si>
    <t xml:space="preserve">2x záslepka DN 100 </t>
  </si>
  <si>
    <t>"schema ventilačního potrubí - stoupací potrubí" 9,00*2</t>
  </si>
  <si>
    <t>212751104</t>
  </si>
  <si>
    <t>Trativod z drenážních trubek flexibilních PVC-U SN 4 perforace 360° včetně lože otevřený výkop DN 100 pro meliorace</t>
  </si>
  <si>
    <t>1820597907</t>
  </si>
  <si>
    <t>"schema ventilačního potrubí - drenážní potrubí" (6,70+1,702+1,00+4,50+2,23+2,80*2+2,00+2,23+1,80+6,00+2,00+2,00)</t>
  </si>
  <si>
    <t>"schema ventilačního potrubí - drenážní potrubí" (10,20+8,00+5,50*2+7,00+2,30+3,30+7,923+2,30+4,00)</t>
  </si>
  <si>
    <t>22</t>
  </si>
  <si>
    <t>212751134</t>
  </si>
  <si>
    <t>Trativod z drenážních trubek flexibilních PVC-U SN 4 neperforovaná včetně lože otevřený výkop DN 100 pro meliorace</t>
  </si>
  <si>
    <t>1978432978</t>
  </si>
  <si>
    <t>"schema ventilačního potrubí - drenážní potrubí" 1,702</t>
  </si>
  <si>
    <t>"schema ventilačního potrubí - drenážní potrubí" 1,70</t>
  </si>
  <si>
    <t>23</t>
  </si>
  <si>
    <t>271542211</t>
  </si>
  <si>
    <t>Podsyp pod základové konstrukce se zhutněním z netříděné štěrkodrtě</t>
  </si>
  <si>
    <t>1649893393</t>
  </si>
  <si>
    <t>"vyrovnávací schodiště" 2,00*3,725*0,10</t>
  </si>
  <si>
    <t>"vyrovnávací schody - vstup" (5,255*4,992)/2*1,50*0,10</t>
  </si>
  <si>
    <t>24</t>
  </si>
  <si>
    <t>274313611</t>
  </si>
  <si>
    <t>Základové pásy z betonu tř. C 16/20</t>
  </si>
  <si>
    <t>20377747</t>
  </si>
  <si>
    <t>prefabrikovaná konstrukce tribuny vč. 408</t>
  </si>
  <si>
    <t>"základy prefa konstrukcí - podkladní beton" 20,115*0,50*0,05*2</t>
  </si>
  <si>
    <t>25</t>
  </si>
  <si>
    <t>274322511</t>
  </si>
  <si>
    <t>Základové pasy ze ŽB se zvýšenými nároky na prostředí tř. C 25/30</t>
  </si>
  <si>
    <t>939019468</t>
  </si>
  <si>
    <t>"základy prefa konstrukcí" 20,115*0,58*0,50</t>
  </si>
  <si>
    <t>26</t>
  </si>
  <si>
    <t>274351121</t>
  </si>
  <si>
    <t>Zřízení bednění základových pasů rovného</t>
  </si>
  <si>
    <t>-1653104315</t>
  </si>
  <si>
    <t>"základy prefa konstrukcí" 20,115*0,58*2</t>
  </si>
  <si>
    <t>27</t>
  </si>
  <si>
    <t>274351122</t>
  </si>
  <si>
    <t>Odstranění bednění základových pasů rovného</t>
  </si>
  <si>
    <t>1021743138</t>
  </si>
  <si>
    <t>28</t>
  </si>
  <si>
    <t>274361821</t>
  </si>
  <si>
    <t>Výztuž základových pasů betonářskou ocelí 10 505 (R)</t>
  </si>
  <si>
    <t>359098266</t>
  </si>
  <si>
    <t>"základy prefa konstrukcí - viz výpis vyztužení" 573,549*0,001</t>
  </si>
  <si>
    <t>29</t>
  </si>
  <si>
    <t>275313611</t>
  </si>
  <si>
    <t>Základové patky z betonu tř. C 16/20</t>
  </si>
  <si>
    <t>988350763</t>
  </si>
  <si>
    <t>30</t>
  </si>
  <si>
    <t>279113156</t>
  </si>
  <si>
    <t>Základová zeď tl přes 400 do 500 mm z tvárnic ztraceného bednění včetně výplně z betonu tř. C 25/30</t>
  </si>
  <si>
    <t>146026818</t>
  </si>
  <si>
    <t>"základy prefa konstrukcí" ((1,05+0,60)*2,31+(0,50+0,75)*1,81+15,491*1,31)</t>
  </si>
  <si>
    <t>Svislé a kompletní konstrukce</t>
  </si>
  <si>
    <t>31</t>
  </si>
  <si>
    <t>317142422</t>
  </si>
  <si>
    <t>Překlad nenosný pórobetonový š 100 mm v do 250 mm na tenkovrstvou maltu dl přes 1000 do 1250 mm</t>
  </si>
  <si>
    <t>kus</t>
  </si>
  <si>
    <t>-55972323</t>
  </si>
  <si>
    <t>"překlad PS-02" 2</t>
  </si>
  <si>
    <t>32</t>
  </si>
  <si>
    <t>317142442</t>
  </si>
  <si>
    <t>Překlad nenosný pórobetonový š 150 mm v do 250 mm na tenkovrstvou maltu dl přes 1000 do 1250 mm</t>
  </si>
  <si>
    <t>-127738401</t>
  </si>
  <si>
    <t>"překlad PS-01" 11</t>
  </si>
  <si>
    <t>33</t>
  </si>
  <si>
    <t>317321411</t>
  </si>
  <si>
    <t>Překlad ze ŽB tř. C 25/30</t>
  </si>
  <si>
    <t>2057372394</t>
  </si>
  <si>
    <t>"překlad PM-01" 2*1,10*0,25*0,20</t>
  </si>
  <si>
    <t>"překlad PM-02" 3*1,20*0,25*0,20</t>
  </si>
  <si>
    <t>"překlad PM-03" 3*1,30*0,25*0,20</t>
  </si>
  <si>
    <t>"překlad PM-04" 8,50*0,25*0,20</t>
  </si>
  <si>
    <t>"překlad PM-05" 3*2,10*0,25*0,20</t>
  </si>
  <si>
    <t>"překlad PM-06" 4,70*0,25*0,20</t>
  </si>
  <si>
    <t>34</t>
  </si>
  <si>
    <t>317351107</t>
  </si>
  <si>
    <t>Zřízení bednění překladů v do 4 m</t>
  </si>
  <si>
    <t>392069311</t>
  </si>
  <si>
    <t>"překlad PM-01" 2*1,10*(2*0,25+0,20)</t>
  </si>
  <si>
    <t>"překlad PM-02" 3*1,20*(2*0,25+0,20)</t>
  </si>
  <si>
    <t>"překlad PM-03" 3*1,30*(2*0,25+0,20)</t>
  </si>
  <si>
    <t>"překlad PM-04" 8,50*(2*0,25+0,20)</t>
  </si>
  <si>
    <t>"překlad PM-05" 3*2,10*(2*0,25+0,20)</t>
  </si>
  <si>
    <t>"překlad PM-06" 4,70*(2*0,25+0,20)</t>
  </si>
  <si>
    <t>35</t>
  </si>
  <si>
    <t>317351108</t>
  </si>
  <si>
    <t>Odstranění bednění překladů v do 4 m</t>
  </si>
  <si>
    <t>769175820</t>
  </si>
  <si>
    <t>36</t>
  </si>
  <si>
    <t>317361821</t>
  </si>
  <si>
    <t>Výztuž překladů a říms z betonářské oceli 10 505</t>
  </si>
  <si>
    <t>1987621839</t>
  </si>
  <si>
    <t>"překlad PM-01" 2*1,10*5,00*0,001</t>
  </si>
  <si>
    <t>"překlad PM-02" 3*1,20*5,00*0,001</t>
  </si>
  <si>
    <t>"překlad PM-03" 3*1,30*5,00*0,001</t>
  </si>
  <si>
    <t>"překlad PM-04" 8,50*5*0,001</t>
  </si>
  <si>
    <t>"překlad PM-05" 3*2,10*5,00*0,001</t>
  </si>
  <si>
    <t>"překlad PM-06" 4,70*5,00*0,001</t>
  </si>
  <si>
    <t>37</t>
  </si>
  <si>
    <t>317941123</t>
  </si>
  <si>
    <t>Osazování ocelových válcovaných nosníků na zdivu I, IE, U, UE nebo L přes č. 14 do č. 22 nebo výšky do 220 mm</t>
  </si>
  <si>
    <t>681183592</t>
  </si>
  <si>
    <t>"překlad PO-01" 4,45*18,80*0,001</t>
  </si>
  <si>
    <t>"překlad PO-02" 4,10*18,80*0,001</t>
  </si>
  <si>
    <t>38</t>
  </si>
  <si>
    <t>13010750</t>
  </si>
  <si>
    <t>ocel profilová jakost S235JR (11 375) průřez IPE 180</t>
  </si>
  <si>
    <t>1400141345</t>
  </si>
  <si>
    <t>0,161*1,1 'Přepočtené koeficientem množství</t>
  </si>
  <si>
    <t>39</t>
  </si>
  <si>
    <t>327313216</t>
  </si>
  <si>
    <t>Opěrné zdi a valy z betonu prostého tř. C 16/20</t>
  </si>
  <si>
    <t>-1154691529</t>
  </si>
  <si>
    <t>"opěrná zeď - terasa - podkladní beton" ((15,58+5,55+6,35)*2,20+2,455*0,85)*0,05</t>
  </si>
  <si>
    <t>"opěrná zeď - rampa" (12,574+0,55+7,05+1,00)*0,05*0,85</t>
  </si>
  <si>
    <t>"opěrná dělící zeď" 11,10*0,85*0,05</t>
  </si>
  <si>
    <t>40</t>
  </si>
  <si>
    <t>327324127</t>
  </si>
  <si>
    <t>Opěrné zdi a valy ze ŽB odolného proti agresivnímu prostředí tř. C 25/30</t>
  </si>
  <si>
    <t>-969420872</t>
  </si>
  <si>
    <t>"opěrná zeď - terasa" ((0,50+3,35+0,75+23,53+0,27)*2,20+2,505*(2,11+0,795)/2)*0,25+(15,58+5,55+6,35)*2,20*0,30+2,455*0,58*0,85</t>
  </si>
  <si>
    <t>"opěrná zeď - rampa" (12,825*1,80+6,75*(1,80+1,10)/2)*0,25+(12,574+0,55+7,05+1,00)*0,40*0,85</t>
  </si>
  <si>
    <t>"opěrná dělící zeď" 11,10*1,10*0,40</t>
  </si>
  <si>
    <t>41</t>
  </si>
  <si>
    <t>327351211</t>
  </si>
  <si>
    <t>Bednění opěrných zdí a valů svislých i skloněných zřízení</t>
  </si>
  <si>
    <t>-1082608312</t>
  </si>
  <si>
    <t>"opěrná zeď - terasa" ((0,50+3,35+0,75+23,53+0,27)*2,20+2,505*(2,11+0,795)/2)*2+(15,58+5,55+6,35)*2*0,30+2,455*0,58*2</t>
  </si>
  <si>
    <t>"opěrná zeď - rampa" (12,825*1,80+6,75*(1,80+1,10)/2)*2+(12,574+0,55+7,05+1,00)*0,40*2</t>
  </si>
  <si>
    <t>"opěrná dělící zeď" 11,10*(0,40+1,10)*2</t>
  </si>
  <si>
    <t>42</t>
  </si>
  <si>
    <t>327351218</t>
  </si>
  <si>
    <t>Příplatek za pohledovou strukturu betonu bednění opěrných zdí a valů</t>
  </si>
  <si>
    <t>-2103507548</t>
  </si>
  <si>
    <t>43</t>
  </si>
  <si>
    <t>327351221</t>
  </si>
  <si>
    <t>Bednění opěrných zdí a valů svislých i skloněných odstranění</t>
  </si>
  <si>
    <t>1411161827</t>
  </si>
  <si>
    <t>44</t>
  </si>
  <si>
    <t>327361006</t>
  </si>
  <si>
    <t>Výztuž opěrných zdí a valů D 12 mm z betonářské oceli 10 505</t>
  </si>
  <si>
    <t>2068000042</t>
  </si>
  <si>
    <t>"opěrná zeď - terasa - výpis výztuže" 2879,10 *0,001</t>
  </si>
  <si>
    <t>"opěrná zeď - rampa" 1207,116*0,001</t>
  </si>
  <si>
    <t>"opěrná dělící zeď" 592,30*0,001</t>
  </si>
  <si>
    <t>347</t>
  </si>
  <si>
    <t>339921132</t>
  </si>
  <si>
    <t>Osazování betonových palisád do betonového základu v řadě výšky prvku přes 0,5 do 1 m</t>
  </si>
  <si>
    <t>617504719</t>
  </si>
  <si>
    <t>"vyrovnávací schody A+B" 3,06+3,42+1,26*2</t>
  </si>
  <si>
    <t>348</t>
  </si>
  <si>
    <t>59228420.R</t>
  </si>
  <si>
    <t>palisáda betonová180x180x600mm</t>
  </si>
  <si>
    <t>1128459725</t>
  </si>
  <si>
    <t>349</t>
  </si>
  <si>
    <t>59228421.R</t>
  </si>
  <si>
    <t>palisáda betonová180x180x800mm</t>
  </si>
  <si>
    <t>-1705157312</t>
  </si>
  <si>
    <t>45</t>
  </si>
  <si>
    <t>340201119</t>
  </si>
  <si>
    <t>Příplatek k příčkám a přizdívkám za zaoblení o vnitřním poloměru půdorysu do 5 m</t>
  </si>
  <si>
    <t>131534829</t>
  </si>
  <si>
    <t>"1.NP" (4,60+0,70)*3,40</t>
  </si>
  <si>
    <t>46</t>
  </si>
  <si>
    <t>342272225</t>
  </si>
  <si>
    <t>Příčka z pórobetonových hladkých tvárnic na tenkovrstvou maltu tl 100 mm</t>
  </si>
  <si>
    <t>1390808158</t>
  </si>
  <si>
    <t>"1.NP" (2,50+0,90+0,70*2+4,00+2,95+0,55+1,85+1,65)*3,40</t>
  </si>
  <si>
    <t>"1.NP" (1,90+2,15+0,90*2+2,85*2+0,50)*3,40</t>
  </si>
  <si>
    <t>47</t>
  </si>
  <si>
    <t>342272245</t>
  </si>
  <si>
    <t>Příčka z pórobetonových hladkých tvárnic na tenkovrstvou maltu tl 150 mm</t>
  </si>
  <si>
    <t>-2108950830</t>
  </si>
  <si>
    <t>"1.NP" (0,90+3,40+2,25*2+0,95*2)*3,40</t>
  </si>
  <si>
    <t>"1.NP" (1,00+0,90+3,60+1,85+1,9*2)*3,40</t>
  </si>
  <si>
    <t>"1.NP" (2,85*2+1,83+1,82+1,80+1,86+2,85)*3,40</t>
  </si>
  <si>
    <t>"1.NP" (3,80*3+6,00+0,90*2+1,00*2+6,60+1,80*2)*3,40</t>
  </si>
  <si>
    <t>48</t>
  </si>
  <si>
    <t>348321216</t>
  </si>
  <si>
    <t>Zábradelní zídky a podezdívky ze ŽB tř. C 16/20</t>
  </si>
  <si>
    <t>-532200770</t>
  </si>
  <si>
    <t>"plotová zeď - podkladní beton" 3,65*0,85*0,05</t>
  </si>
  <si>
    <t>49</t>
  </si>
  <si>
    <t>348321217</t>
  </si>
  <si>
    <t>Zábradelní zídky a podezdívky ze ŽB tř. C 25/30</t>
  </si>
  <si>
    <t>1352366903</t>
  </si>
  <si>
    <t>"plotová zeď" 3,65*2,11*0,25+3,65*0,58*0,85</t>
  </si>
  <si>
    <t>50</t>
  </si>
  <si>
    <t>348321218</t>
  </si>
  <si>
    <t>Zábradelní zídky a podezdívky ze ŽB tř. C 20/25</t>
  </si>
  <si>
    <t>-427293785</t>
  </si>
  <si>
    <t>"plotová podezdívka" (24,69+3,688+7,028)*0,80*0,30+(12,00*0,30+12,50*0,55+3,688*0,85+3,364*(0,85+0,65)/2+3,664*0,65)*0,20</t>
  </si>
  <si>
    <t>51</t>
  </si>
  <si>
    <t>348351211</t>
  </si>
  <si>
    <t>Bednění zábradelních zídek a podezdívek plné zřízení</t>
  </si>
  <si>
    <t>-1766410234</t>
  </si>
  <si>
    <t>"plotová podezdívka" ((24,69+3,688+7,028)*0,80+(12,00*0,30+12,50*0,55+3,688*0,85+3,364*(0,85+0,65)/2+3,664*0,65))*2</t>
  </si>
  <si>
    <t>"plotová zeď" 3,65*(2,11+0,58)*2</t>
  </si>
  <si>
    <t>52</t>
  </si>
  <si>
    <t>348351212</t>
  </si>
  <si>
    <t>Bednění zábradelních zídek a podezdívek plné odstranění</t>
  </si>
  <si>
    <t>-548895615</t>
  </si>
  <si>
    <t>53</t>
  </si>
  <si>
    <t>348361216</t>
  </si>
  <si>
    <t>Výztuž zábradlí nebo zábradelních zídek z betonářské oceli 10 505</t>
  </si>
  <si>
    <t>1299771814</t>
  </si>
  <si>
    <t>"plotová podezdívka" 261,09*0,001</t>
  </si>
  <si>
    <t>"plotová zeď" 205,205*0,001</t>
  </si>
  <si>
    <t>54</t>
  </si>
  <si>
    <t>348362021</t>
  </si>
  <si>
    <t>Výztuž zídek atikových, parapetních, schodišťových a zábradelních svařovanými sítěmi Kari</t>
  </si>
  <si>
    <t>-384910691</t>
  </si>
  <si>
    <t>"plotová podezdívka" 948,00*0,001</t>
  </si>
  <si>
    <t>55</t>
  </si>
  <si>
    <t>388995215</t>
  </si>
  <si>
    <t>Chránička kabelů a trub DN 200</t>
  </si>
  <si>
    <t>-59725685</t>
  </si>
  <si>
    <t>"opěrná zeď - terasa" 2,20*3+0,25*4</t>
  </si>
  <si>
    <t>"opěrná zeď - rampa" 0,25*4</t>
  </si>
  <si>
    <t>"opěrná dělící zeď" 0,40</t>
  </si>
  <si>
    <t>"plotová podezdívka" 0,85*3</t>
  </si>
  <si>
    <t>Vodorovné konstrukce</t>
  </si>
  <si>
    <t>56</t>
  </si>
  <si>
    <t>430321313</t>
  </si>
  <si>
    <t>Schodišťová konstrukce a rampa ze ŽB tř. C 16/20</t>
  </si>
  <si>
    <t>-338902348</t>
  </si>
  <si>
    <t>"vyrovnávací schodiště - podkladní beton" 2,00*0,50*0,05*2</t>
  </si>
  <si>
    <t>"vyrovnávací schody - vstup - podkladní beton" (5,255+4,992)*0,40*0,05</t>
  </si>
  <si>
    <t>57</t>
  </si>
  <si>
    <t>430321414</t>
  </si>
  <si>
    <t>Schodišťová konstrukce a rampa ze ŽB tř. C 25/30</t>
  </si>
  <si>
    <t>2064089619</t>
  </si>
  <si>
    <t>"vyrovnávací schodiště" 2,00*(0,90+1,068)*0,50+2,00*3,725*0,15+2,00*0,168*0,745/2*5</t>
  </si>
  <si>
    <t>"vyrovnávací schody - vstup" (5,255+4,992)*0,80*0,40+(5,255+4,992)/2*1,50*0,15+5,255*0,164*0,30/2*5</t>
  </si>
  <si>
    <t>58</t>
  </si>
  <si>
    <t>430361821</t>
  </si>
  <si>
    <t>Výztuž schodišťové konstrukce a rampy betonářskou ocelí 10 505</t>
  </si>
  <si>
    <t>1483887907</t>
  </si>
  <si>
    <t>"vyrovnávací schodiště" 135,90*0,001</t>
  </si>
  <si>
    <t>"vyrovnávací schody - vstup" 150,71*0,001</t>
  </si>
  <si>
    <t>59</t>
  </si>
  <si>
    <t>431351121</t>
  </si>
  <si>
    <t>Zřízení bednění podest schodišť a ramp přímočarých v do 4 m</t>
  </si>
  <si>
    <t>1042099403</t>
  </si>
  <si>
    <t>"vyrovnávací schodiště" 2,00*(0,90+1,068)*2+(2,00+3,725)*2*0,15</t>
  </si>
  <si>
    <t>"vyrovnávací schody - vstup" (5,255+4,992)*0,80*2+(5,255+4,992+2*1,50)*0,15</t>
  </si>
  <si>
    <t>60</t>
  </si>
  <si>
    <t>431351122</t>
  </si>
  <si>
    <t>Odstranění bednění podest schodišť a ramp přímočarých v do 4 m</t>
  </si>
  <si>
    <t>1646650471</t>
  </si>
  <si>
    <t>346</t>
  </si>
  <si>
    <t>434313113</t>
  </si>
  <si>
    <t>Schody z vibrolisovaných prefabrikátů se zřízením podkladních stupňů z betonu C 16/20</t>
  </si>
  <si>
    <t>-1726369737</t>
  </si>
  <si>
    <t>"vyrovnávací schody A+B" 6*0,90+2*0,60</t>
  </si>
  <si>
    <t>61</t>
  </si>
  <si>
    <t>434351141</t>
  </si>
  <si>
    <t>Zřízení bednění stupňů přímočarých schodišť</t>
  </si>
  <si>
    <t>980281210</t>
  </si>
  <si>
    <t>"vyrovnávací schodiště" 2,00*0,168*5</t>
  </si>
  <si>
    <t>"vyrovnávací schody - vstup" 5,255*0,164*5</t>
  </si>
  <si>
    <t>62</t>
  </si>
  <si>
    <t>434351142</t>
  </si>
  <si>
    <t>Odstranění bednění stupňů přímočarých schodišť</t>
  </si>
  <si>
    <t>1401602257</t>
  </si>
  <si>
    <t>63</t>
  </si>
  <si>
    <t>4351239991.R</t>
  </si>
  <si>
    <t>Montáž prefabrikovaných dílců konstrukce tribuny hmotnosti přes 2 do 5 t vč. dodávky a montáže prvků a hnot pro uložení - viz detailya schemata v.č. 408</t>
  </si>
  <si>
    <t>939120934</t>
  </si>
  <si>
    <t>64</t>
  </si>
  <si>
    <t>435T01-T03S01.R</t>
  </si>
  <si>
    <t>Dodávka prafabrikovaných dílců tribuny</t>
  </si>
  <si>
    <t>1451702321</t>
  </si>
  <si>
    <t>Výkresy viz. architektonicko stavební část:</t>
  </si>
  <si>
    <t>D.1.1.B.408 Prefabrikovaná konstrukce trubuny</t>
  </si>
  <si>
    <t>D.1.1.B.409 Vyztužení dílce tribuny</t>
  </si>
  <si>
    <t>"tribuna T01" 2</t>
  </si>
  <si>
    <t>"tribuna T02" 7</t>
  </si>
  <si>
    <t>"tribuna T03" 1</t>
  </si>
  <si>
    <t>"schod. tribuna S01" 3</t>
  </si>
  <si>
    <t>"schod. blok S01" 15</t>
  </si>
  <si>
    <t>65</t>
  </si>
  <si>
    <t>457311000.5301.R</t>
  </si>
  <si>
    <t>Monolitická silikátová spádová vrstva</t>
  </si>
  <si>
    <t>789343538</t>
  </si>
  <si>
    <t>"střecha nad interiérem" (10,40*4,095+(2*PI*5,20*5,20)/2+5,221*4,67+21,80*8,60)*(0,04+0,18)/2</t>
  </si>
  <si>
    <t>Komunikace pozemní</t>
  </si>
  <si>
    <t>66</t>
  </si>
  <si>
    <t>564861111</t>
  </si>
  <si>
    <t>Podklad ze štěrkodrtě ŠD plochy přes 100 m2 tl 200 mm</t>
  </si>
  <si>
    <t>-1930331151</t>
  </si>
  <si>
    <t>"skladba 5902" 46,33+2,34</t>
  </si>
  <si>
    <t>67</t>
  </si>
  <si>
    <t>566901232</t>
  </si>
  <si>
    <t>Vyspravení podkladu po překopech inženýrských sítí plochy přes 15 m2 štěrkodrtí tl. 150 mm</t>
  </si>
  <si>
    <t>1843421715</t>
  </si>
  <si>
    <t>68</t>
  </si>
  <si>
    <t>566901233</t>
  </si>
  <si>
    <t>Vyspravení podkladu po překopech inženýrských sítí plochy přes 15 m2 štěrkodrtí tl. 200 mm</t>
  </si>
  <si>
    <t>250612778</t>
  </si>
  <si>
    <t>69</t>
  </si>
  <si>
    <t>566901261</t>
  </si>
  <si>
    <t>Vyspravení podkladu po překopech inženýrských sítí plochy přes 15 m2 obalovaným kamenivem ACP (OK) tl. 100 mm</t>
  </si>
  <si>
    <t>739439362</t>
  </si>
  <si>
    <t>70</t>
  </si>
  <si>
    <t>572341111</t>
  </si>
  <si>
    <t>Vyspravení krytu komunikací po překopech pl přes 15 m2 asfalt betonem ACO (AB) tl přes 30 do 50 mm</t>
  </si>
  <si>
    <t>-1767068751</t>
  </si>
  <si>
    <t>71</t>
  </si>
  <si>
    <t>596211110</t>
  </si>
  <si>
    <t>Kladení zámkové dlažby komunikací pro pěší ručně tl 60 mm skupiny A pl do 50 m2</t>
  </si>
  <si>
    <t>754727509</t>
  </si>
  <si>
    <t>72</t>
  </si>
  <si>
    <t>2324100.5905.R</t>
  </si>
  <si>
    <t xml:space="preserve">linie vodicí pro orientaci nevidomých na přechodu bílá </t>
  </si>
  <si>
    <t>-69073708</t>
  </si>
  <si>
    <t>3,36*1,1 'Přepočtené koeficientem množství</t>
  </si>
  <si>
    <t>73</t>
  </si>
  <si>
    <t>596211210</t>
  </si>
  <si>
    <t>Kladení zámkové dlažby komunikací pro pěší ručně tl 80 mm skupiny A pl do 50 m2</t>
  </si>
  <si>
    <t>-272113426</t>
  </si>
  <si>
    <t>74</t>
  </si>
  <si>
    <t>59245020</t>
  </si>
  <si>
    <t>dlažba tvar obdélník betonová 200x100x80mm přírodní</t>
  </si>
  <si>
    <t>981099060</t>
  </si>
  <si>
    <t>48,67*1,02 'Přepočtené koeficientem množství</t>
  </si>
  <si>
    <t>75</t>
  </si>
  <si>
    <t>596211212</t>
  </si>
  <si>
    <t>Kladení zámkové dlažby komunikací pro pěší ručně tl 80 mm skupiny A pl přes 100 do 300 m2</t>
  </si>
  <si>
    <t>-898702913</t>
  </si>
  <si>
    <t>76</t>
  </si>
  <si>
    <t>596811411</t>
  </si>
  <si>
    <t>Kladení velkoformátové betonové dlažby tl přes 100 do 150 mm velikosti do 0,5 m2 pl do 300 m2</t>
  </si>
  <si>
    <t>1245703157</t>
  </si>
  <si>
    <t>77</t>
  </si>
  <si>
    <t>59246020.R</t>
  </si>
  <si>
    <t>dlažba velkoformátová betonová 600x300mm tl 120mm přírodní</t>
  </si>
  <si>
    <t>1736064837</t>
  </si>
  <si>
    <t>262,1*1,03 'Přepočtené koeficientem množství</t>
  </si>
  <si>
    <t>Úpravy povrchů, podlahy a osazování výplní</t>
  </si>
  <si>
    <t>78</t>
  </si>
  <si>
    <t>612131101</t>
  </si>
  <si>
    <t>Cementový postřik vnitřních stěn nanášený celoplošně ručně</t>
  </si>
  <si>
    <t>-826266448</t>
  </si>
  <si>
    <t>1.NP</t>
  </si>
  <si>
    <t>"mč. 1.2" 3,07*3,22</t>
  </si>
  <si>
    <t>"mč. 1.3" (3,00+3,20+6,60+1,65*2+1,00+6,00+1,20+16,40+4,40)*3,22-(0,90*2,17*2+4,05*2,20+0,80*2,17*2+0,70*2,17+3,70*2,20+3,00*3,22*2+3,20*3,22)</t>
  </si>
  <si>
    <t>"mč. 1.4" (2,20+3,60)*2*3,22-(1,80*1,00+0,90*2,17*2)</t>
  </si>
  <si>
    <t>"mč. 1.5" (2,05+2,85)*2*3,22-(0,80*1,00+0,90*2,17)</t>
  </si>
  <si>
    <t>"mč. 1.6" (1,90+2,85+3,73+1,35)*3,22-(1,80*1,00+0,80*2,17+0,70*2,17)</t>
  </si>
  <si>
    <t>"mč. 1.7" (1,83+1,50)*3,22</t>
  </si>
  <si>
    <t>"mč. 1.8" (1,82+2,70)*2*3,22-0,70*2,17</t>
  </si>
  <si>
    <t>"mč. 1.9" (4,20+3,80)*2*3,22-(0,80*2,17+4,05*2,20)</t>
  </si>
  <si>
    <t>"mč. 1.10" (1,80+2,15)*2*3,22-(0,80*2,17)</t>
  </si>
  <si>
    <t>"mč. 1.11" (1,90+1,25)*2*3,22-(0,70*2,17)</t>
  </si>
  <si>
    <t>"mč. 1.12" (1,00+2,00+0,90+1,50)*2*3,22-(0,70*2,17*3+0,80*2,17)</t>
  </si>
  <si>
    <t>"mč. 1.13" (0,90+1,60)*2*3,22-0,70*2,17</t>
  </si>
  <si>
    <t>"mč. 1.14" (0,90+1,50)*2*3,22-0,70*2,17</t>
  </si>
  <si>
    <t>"mč. 1.15" (4,75+3,80)*2*3,22-(0,80*2,17+3,70*2,20)</t>
  </si>
  <si>
    <t>"mč. 1.16" (1,89+2,85+3,75+1,32)*3,22-(1,80*1,00+0,80*2,17+0,70*2,17)</t>
  </si>
  <si>
    <t>"mč. 1.17" (1,86+1,53)*3,22</t>
  </si>
  <si>
    <t>"mč. 1.18" (1,80+2,70)*2*3,22-0,70*2,17</t>
  </si>
  <si>
    <t>"mč. 2.1" (2,25+0,55+0,70+0,80+0,65+2,25)*3,22+(0,70*2+2*PI*0,35/2+4,60)*1,10</t>
  </si>
  <si>
    <t>"mč. 2.2" (0,60*2+4,00)*3,22+(0,70*2+2*PI*0,35/2+4,30)*1,20</t>
  </si>
  <si>
    <t>"mč. 2.3" (1,90+1,20)*2*3,22-0,70*2,17*2</t>
  </si>
  <si>
    <t>"mč. 2.4" (1,80+0,90)*2*3,22-0,70*2,17*2</t>
  </si>
  <si>
    <t>"mč. 2.5" (1,75+0,90)*2*3,22-0,70*2,17</t>
  </si>
  <si>
    <t>"mč. 2.6" (0,95+1,15*2)*3,22-(0,80*2,17+0,70*2,17*2)</t>
  </si>
  <si>
    <t>"mč. 2.7" (0,95+1,50)*2*3,22-(0,70*2,17)</t>
  </si>
  <si>
    <t>"mč. 2.8" (2,95+2,70)*2*3,22-(0,80*2,17)</t>
  </si>
  <si>
    <t>"mč. 2.9" (1,20+1,35*2)*3,22-(0,70*2,17)</t>
  </si>
  <si>
    <t>"mč. 2.10" (1,85+1,00)*2*3,22-(0,70*2,17*2)</t>
  </si>
  <si>
    <t>"mč. 2.11" (1,70+1,00)*2*3,22-(0,70*2,17)</t>
  </si>
  <si>
    <t>"mč. 2.12" (1,65+1,40)*2*3,22-(0,70*2,17*2)</t>
  </si>
  <si>
    <t>"mč. 2.13" (1,90+0,90)*2*3,22-(0,70*2,17*2)</t>
  </si>
  <si>
    <t>"mč. 2.14" (1,50+0,90)*2*3,22-(0,70*2,17)</t>
  </si>
  <si>
    <t>79</t>
  </si>
  <si>
    <t>612321111</t>
  </si>
  <si>
    <t>Vápenocementová omítka hrubá jednovrstvá zatřená vnitřních stěn nanášená ručně</t>
  </si>
  <si>
    <t>775626404</t>
  </si>
  <si>
    <t>"mč. 1.6" (1,90+2,85+3,73+1,35)*2,40-(1,80*0,58+0,80*2,17+0,70*2,17)</t>
  </si>
  <si>
    <t>"mč. 1.7" (1,83+1,50)*2,40</t>
  </si>
  <si>
    <t>"mč. 1.13" (0,90+1,60)*2*1,60-0,70*1,60</t>
  </si>
  <si>
    <t>"mč. 1.16" (1,89+2,85+3,75+1,32)*2,40-(1,80*0,58+0,80*2,17+0,70*2,17)</t>
  </si>
  <si>
    <t>"mč. 1.17" (1,86+1,53)*2,40</t>
  </si>
  <si>
    <t>"mč. 2.4" (1,80+0,90)*2*2,20-0,70*2,17*2</t>
  </si>
  <si>
    <t>"mč. 2.5" (1,75+0,90)*2*2,20-0,70*2,17</t>
  </si>
  <si>
    <t>"mč. 2.7" (0,95+1,50)*2*1,82-(0,70*1,82)</t>
  </si>
  <si>
    <t>80</t>
  </si>
  <si>
    <t>612321141</t>
  </si>
  <si>
    <t>Vápenocementová omítka štuková dvouvrstvá vnitřních stěn nanášená ručně</t>
  </si>
  <si>
    <t>-429392712</t>
  </si>
  <si>
    <t>"mč. 1.6" (1,90+2,85+3,73+1,35)*0,82</t>
  </si>
  <si>
    <t>"mč. 1.7" (1,83+1,50)*0,82</t>
  </si>
  <si>
    <t>"mč. 1.13" (0,90+1,60)*2*1,62</t>
  </si>
  <si>
    <t>"mč. 1.16" (1,89+2,85+3,75+1,32)*0,82</t>
  </si>
  <si>
    <t>"mč. 1.17" (1,86+1,53)*0,82</t>
  </si>
  <si>
    <t>"mč. 2.4" (1,80+0,90)*2*1,02</t>
  </si>
  <si>
    <t>"mč. 2.5" (1,75+0,90)*2*1,02</t>
  </si>
  <si>
    <t>"mč. 2.7" (0,95+1,50)*2*1,40</t>
  </si>
  <si>
    <t>81</t>
  </si>
  <si>
    <t>612325302</t>
  </si>
  <si>
    <t>Vápenocementová štuková omítka ostění nebo nadpraží</t>
  </si>
  <si>
    <t>1729283097</t>
  </si>
  <si>
    <t>"mč. 1.3" (4,05+2*2,20+3,70+2*2,20+3,00+2*3,62*2+3,20+2*3,62)*0,20</t>
  </si>
  <si>
    <t>"mč. 1.4" (1,80+2*1,00)*0,20</t>
  </si>
  <si>
    <t>"mč. 1.5" (0,80+2*1,00)*0,20</t>
  </si>
  <si>
    <t>"mč. 1.6" (1,80+2*1,00+0,80)*0,20</t>
  </si>
  <si>
    <t>"mč. 1.9" (4,05+2*2,20)*0,15</t>
  </si>
  <si>
    <t>"mč. 1.15" (3,70+2*2,20)*0,15</t>
  </si>
  <si>
    <t>"mč. 1.16" (1,80+2*1,00)*0,20</t>
  </si>
  <si>
    <t>"mč. 2.5 - 2.14" (10,88+1,00*3*2)*0,20</t>
  </si>
  <si>
    <t>82</t>
  </si>
  <si>
    <t>622142001</t>
  </si>
  <si>
    <t>Potažení vnějších stěn sklovláknitým pletivem vtlačeným do tenkovrstvé hmoty</t>
  </si>
  <si>
    <t>-1660901463</t>
  </si>
  <si>
    <t>"1.NP" (3,60*2+2,80*2+10,40+4,00)*0,50</t>
  </si>
  <si>
    <t>"1.NP" (8,60*3+21,80*2+4,00*2+2,85*2+16,40+0,60)*0,50</t>
  </si>
  <si>
    <t>83</t>
  </si>
  <si>
    <t>622151001</t>
  </si>
  <si>
    <t>Penetrační akrylátový nátěr vnějších pastovitých tenkovrstvých omítek stěn</t>
  </si>
  <si>
    <t>1447197453</t>
  </si>
  <si>
    <t>"1.NP" (3,60*2+2,80*2+10,40+4,00)*0,25</t>
  </si>
  <si>
    <t>"1.NP" (8,60*3+21,80*2+4,00*2+2,85*2+16,40+0,60)*0,25</t>
  </si>
  <si>
    <t>84</t>
  </si>
  <si>
    <t>622252001</t>
  </si>
  <si>
    <t>Montáž profilů kontaktního zateplení připevněných mechanicky</t>
  </si>
  <si>
    <t>-578956725</t>
  </si>
  <si>
    <t>85</t>
  </si>
  <si>
    <t>59051653</t>
  </si>
  <si>
    <t>profil zakládací Al tl 0,7mm pro ETICS pro izolant tl 160mm</t>
  </si>
  <si>
    <t>93115293</t>
  </si>
  <si>
    <t>36,74*1,05 'Přepočtené koeficientem množství</t>
  </si>
  <si>
    <t>86</t>
  </si>
  <si>
    <t>62226100.5201.R</t>
  </si>
  <si>
    <t>Dřevěná provětrávaná fasáda - fasádní dřevěný obklad z tepelně ošetřeného hoblovaného borovickového dřeva, nerezový spojovací materiál včetně nosného roštu, vkládaná izolace tl. do 160 mm - kompletní skladba dle 5201</t>
  </si>
  <si>
    <t>1976762762</t>
  </si>
  <si>
    <t>D+M - dřevěná provětrávaná fasáda</t>
  </si>
  <si>
    <t>kompletní dodávka a montáž včetně kotvení, skladba 5201:</t>
  </si>
  <si>
    <t>fasádní dřevěný obklad z tepelně ošetřeného hoblovaného borovickového dřeva, nerezový spojovací materiál</t>
  </si>
  <si>
    <t xml:space="preserve">nosný svislý rošt na kombinovaném ocelo dřevěném roštu z hranolu KVH 60/60 na stěnových úhelnících z galvanizované oceli s šikmými vzpěrami </t>
  </si>
  <si>
    <t>profilu 210x60x60mm s plastovou distanční podložkou, osová vzdálenost max.0,7m</t>
  </si>
  <si>
    <t>vkládaná izolace tl. do 160 mm</t>
  </si>
  <si>
    <t>"1.NP" (3,60*2+2,80*2+10,40+4,00)*3,40</t>
  </si>
  <si>
    <t>"1.NP" (8,60*3+21,80*2+4,00*2+2,85*2+16,40+0,60)*3,40</t>
  </si>
  <si>
    <t>87</t>
  </si>
  <si>
    <t>622531002</t>
  </si>
  <si>
    <t>Tenkovrstvá silikonová zrnitá omítka zrnitost 1,0 mm vnějších stěn</t>
  </si>
  <si>
    <t>604147922</t>
  </si>
  <si>
    <t>88</t>
  </si>
  <si>
    <t>631311115</t>
  </si>
  <si>
    <t>Mazanina tl přes 50 do 80 mm z betonu prostého bez zvýšených nároků na prostředí tř. C 20/25</t>
  </si>
  <si>
    <t>130932883</t>
  </si>
  <si>
    <t>"viz skladby podlah" 265,52*0,06</t>
  </si>
  <si>
    <t>89</t>
  </si>
  <si>
    <t>631319011</t>
  </si>
  <si>
    <t>Příplatek k mazanině tl přes 50 do 80 mm za přehlazení povrchu</t>
  </si>
  <si>
    <t>-1853026488</t>
  </si>
  <si>
    <t>90</t>
  </si>
  <si>
    <t>631362021</t>
  </si>
  <si>
    <t>Výztuž mazanin svařovanými sítěmi Kari</t>
  </si>
  <si>
    <t>1998806564</t>
  </si>
  <si>
    <t>"viz skladby podlah" 265,52*2,00*1,10*0,001</t>
  </si>
  <si>
    <t>91</t>
  </si>
  <si>
    <t>632481213</t>
  </si>
  <si>
    <t>Separační vrstva z PE fólie</t>
  </si>
  <si>
    <t>-609784644</t>
  </si>
  <si>
    <t>"viz skladby podlah" 265,52</t>
  </si>
  <si>
    <t>353</t>
  </si>
  <si>
    <t>636311121.R</t>
  </si>
  <si>
    <t>Kladení dlažby z betonových dlaždic 50x50 cm na sucho na terče z umělé hmoty do výšky do 25 mm včetně ochranné vrstvy - přířez folie PVC-P pod podložkami</t>
  </si>
  <si>
    <t>2112037269</t>
  </si>
  <si>
    <t>354</t>
  </si>
  <si>
    <t>59245601</t>
  </si>
  <si>
    <t>dlažba desková betonová 500x500x50mm přírodní</t>
  </si>
  <si>
    <t>139734381</t>
  </si>
  <si>
    <t>6*1,02 'Přepočtené koeficientem množství</t>
  </si>
  <si>
    <t>Trubní vedení</t>
  </si>
  <si>
    <t>92</t>
  </si>
  <si>
    <t>899913162.R</t>
  </si>
  <si>
    <t>Chráničky potrubí DN 200 - prostupy základy - kompletní provedení včetně ucpávek a izolace</t>
  </si>
  <si>
    <t>-1139984839</t>
  </si>
  <si>
    <t>"schema ventilačního potrubí - drenážní potrubí" 10</t>
  </si>
  <si>
    <t>"ležatá kanalizace" 40</t>
  </si>
  <si>
    <t>Ostatní konstrukce a práce, bourání</t>
  </si>
  <si>
    <t>93</t>
  </si>
  <si>
    <t>916231213</t>
  </si>
  <si>
    <t>Osazení chodníkového obrubníku betonového stojatého s boční opěrou do lože z betonu prostého</t>
  </si>
  <si>
    <t>1051622911</t>
  </si>
  <si>
    <t>"skladba 5901" (0,357+0,643+8,95+1,971+3,98+11,982+1,512+1,49+1,172+23,20+9,79+3,921+3,235+1,817+1,171+0,612+0,96)</t>
  </si>
  <si>
    <t>94</t>
  </si>
  <si>
    <t>59217016</t>
  </si>
  <si>
    <t>obrubník betonový chodníkový 1000x80x250mm</t>
  </si>
  <si>
    <t>-1618650948</t>
  </si>
  <si>
    <t>76,763*1,02 'Přepočtené koeficientem množství</t>
  </si>
  <si>
    <t>350</t>
  </si>
  <si>
    <t>-165739620</t>
  </si>
  <si>
    <t>351</t>
  </si>
  <si>
    <t>59217017</t>
  </si>
  <si>
    <t>obrubník betonový chodníkový 1000x100x250mm</t>
  </si>
  <si>
    <t>-1576466329</t>
  </si>
  <si>
    <t>4*1,02 'Přepočtené koeficientem množství</t>
  </si>
  <si>
    <t>95</t>
  </si>
  <si>
    <t>935932117</t>
  </si>
  <si>
    <t>Odvodňovací plastový žlab pro zatížení A15 vnitřní š 100 mm s roštem mřížkovým z nerez oceli - kompletní provedení včetně čel a vpustí</t>
  </si>
  <si>
    <t>-1911040797</t>
  </si>
  <si>
    <t>"liniový žlab" 10,00+16,00+18,00</t>
  </si>
  <si>
    <t>96</t>
  </si>
  <si>
    <t>938908411</t>
  </si>
  <si>
    <t>Čištění vozovek splachováním vodou</t>
  </si>
  <si>
    <t>-1063035615</t>
  </si>
  <si>
    <t>97</t>
  </si>
  <si>
    <t>941111121</t>
  </si>
  <si>
    <t>Montáž lešení řadového trubkového lehkého s podlahami zatížení do 200 kg/m2 š přes 0,9 do 1,2 m v do 10 m</t>
  </si>
  <si>
    <t>884128143</t>
  </si>
  <si>
    <t>"fasádní lešení" (40,00+10,00+3,00+1,50)*2*4,00</t>
  </si>
  <si>
    <t>98</t>
  </si>
  <si>
    <t>941111221</t>
  </si>
  <si>
    <t>Příplatek k lešení řadovému trubkovému lehkému s podlahami š 1,2 m v 10 m za první a ZKD den použití</t>
  </si>
  <si>
    <t>-784131336</t>
  </si>
  <si>
    <t>436*90 'Přepočtené koeficientem množství</t>
  </si>
  <si>
    <t>99</t>
  </si>
  <si>
    <t>941111821</t>
  </si>
  <si>
    <t>Demontáž lešení řadového trubkového lehkého s podlahami zatížení do 200 kg/m2 š přes 0,9 do 1,2 m v do 10 m</t>
  </si>
  <si>
    <t>-1095272536</t>
  </si>
  <si>
    <t>100</t>
  </si>
  <si>
    <t>949101111</t>
  </si>
  <si>
    <t>Lešení pomocné pro objekty pozemních staveb s lešeňovou podlahou v do 1,9 m zatížení do 150 kg/m2</t>
  </si>
  <si>
    <t>372076922</t>
  </si>
  <si>
    <t>"plocha podlaží" 265,52</t>
  </si>
  <si>
    <t>101</t>
  </si>
  <si>
    <t>952901111</t>
  </si>
  <si>
    <t>Vyčištění budov bytové a občanské výstavby při výšce podlaží do 4 m</t>
  </si>
  <si>
    <t>1466865281</t>
  </si>
  <si>
    <t>102</t>
  </si>
  <si>
    <t>953241211</t>
  </si>
  <si>
    <t>Osazení smykových dilatačních trnů D 20 mm pro nižší zatížení nerez nebo pozink s pouzdrem</t>
  </si>
  <si>
    <t>1500273271</t>
  </si>
  <si>
    <t>"opěrná zeď - terasa" 40</t>
  </si>
  <si>
    <t>"opěrná zeď - rampa" 40</t>
  </si>
  <si>
    <t>"opěrná dělící zeď" 5</t>
  </si>
  <si>
    <t>103</t>
  </si>
  <si>
    <t>54879272</t>
  </si>
  <si>
    <t>trn pro přenos smykové síly u dilatačních spár pro nižší zatížení nerez s nerezovým kombinovaným pouzdrem D 20mm</t>
  </si>
  <si>
    <t>297146089</t>
  </si>
  <si>
    <t>104</t>
  </si>
  <si>
    <t>979051121</t>
  </si>
  <si>
    <t>Očištění zámkových dlaždic se spárováním z kameniva těženého při překopech inženýrských sítí</t>
  </si>
  <si>
    <t>-1145348809</t>
  </si>
  <si>
    <t>105</t>
  </si>
  <si>
    <t>999999001.R</t>
  </si>
  <si>
    <t>Stavební přípomoce specialistům a profesím - zdravotechnika - položku lze čerpat pouze po odsouhlasení TDI</t>
  </si>
  <si>
    <t>HZS</t>
  </si>
  <si>
    <t>713711085</t>
  </si>
  <si>
    <t>309</t>
  </si>
  <si>
    <t>999999002.R</t>
  </si>
  <si>
    <t>Stavební přípomoce specialistům a profesím - vytápění - položku lze čerpat pouze po odsouhlasení TDI</t>
  </si>
  <si>
    <t>1276892248</t>
  </si>
  <si>
    <t>310</t>
  </si>
  <si>
    <t>999999003.R</t>
  </si>
  <si>
    <t>Stavební přípomoce specialistům a profesím - vzduchotechnika - položku lze čerpat pouze po odsouhlasení TDI</t>
  </si>
  <si>
    <t>-573144926</t>
  </si>
  <si>
    <t>311</t>
  </si>
  <si>
    <t>999999004.R</t>
  </si>
  <si>
    <t>Stavební přípomoce specialistům a profesím - elektroinstalace - položku lze čerpat pouze po odsouhlasení TDI</t>
  </si>
  <si>
    <t>-807468520</t>
  </si>
  <si>
    <t>312</t>
  </si>
  <si>
    <t>999999005.R</t>
  </si>
  <si>
    <t>Stavební přípomoce specialistům a profesím - plynofikace - položku lze čerpat pouze po odsouhlasení TDI</t>
  </si>
  <si>
    <t>-57480949</t>
  </si>
  <si>
    <t>313</t>
  </si>
  <si>
    <t>999999006.R</t>
  </si>
  <si>
    <t>Stavební přípomoce specialistům a profesím - gastrotechnologie - položku lze čerpat pouze po odsouhlasení TDI</t>
  </si>
  <si>
    <t>2125316206</t>
  </si>
  <si>
    <t>327</t>
  </si>
  <si>
    <t>999999007.R</t>
  </si>
  <si>
    <t>Stavební přípomoce specialistům a profesím - HZS jednotlivých profesí u činností, které nebylo možné postihnout v základních položkách rozpočtu - položku lze čerpat pouze po odsouhlasení TDI</t>
  </si>
  <si>
    <t>-1419287392</t>
  </si>
  <si>
    <t>Různé dokončovací konstrukce a práce pozemních staveb</t>
  </si>
  <si>
    <t>106</t>
  </si>
  <si>
    <t>957201.R</t>
  </si>
  <si>
    <t>D+M - zrcadlo půlkruhové, R500, tl.6mm, fazeta, sražené hrany, lepeno - dodávka + montáž+ pomocný materiál nezbytný k dodávce, kompletaci a montáži výrobku, ostatní výrobky 7201</t>
  </si>
  <si>
    <t>ks</t>
  </si>
  <si>
    <t>1032051898</t>
  </si>
  <si>
    <t>107</t>
  </si>
  <si>
    <t>957202.R</t>
  </si>
  <si>
    <t>D+M - zrcadlo půlkruhové, R400, tl.6mm, fazeta, sražené hrany, lepeno - dodávka + montáž+ pomocný materiál nezbytný k dodávce, kompletaci a montáži výrobku, ostatní výrobky 7202</t>
  </si>
  <si>
    <t>-1745968154</t>
  </si>
  <si>
    <t>108</t>
  </si>
  <si>
    <t>957203.R</t>
  </si>
  <si>
    <t>D+M - zrcadlo kruhová výseč 800x566mm,  R400, tl.6mm, fazeta, sražené hrany, lepeno - dodávka + montáž+ pomocný materiál nezbytný k dodávce, kompletaci a montáži výrobku, ostatní výrobky 7203</t>
  </si>
  <si>
    <t>1881536450</t>
  </si>
  <si>
    <t>109</t>
  </si>
  <si>
    <t>957204.1.R</t>
  </si>
  <si>
    <t>D+M - vnější čistící zóna se záchytnou vanou - 1500x900mm, demontovatelná al. rohož guma/  škrabka, nerez vana zapuštěná v podlaze - dodávka + montáž+ pomocný materiál nezbytný k dodávce, kompletaci a montáži výrobku, ostatní výrobky 7204</t>
  </si>
  <si>
    <t>10143738</t>
  </si>
  <si>
    <t>110</t>
  </si>
  <si>
    <t>957204.2.R</t>
  </si>
  <si>
    <t>D+M - vnější čistící zóna se záchytnou vanou - 1500x1030mm, demontovatelná al. rohož guma/  škrabka, nerez vana zapuštěná v podlaze - dodávka + montáž+ pomocný materiál nezbytný k dodávce, kompletaci a montáži výrobku, ostatní výrobky 7204</t>
  </si>
  <si>
    <t>-695030585</t>
  </si>
  <si>
    <t>111</t>
  </si>
  <si>
    <t>957204.3.R</t>
  </si>
  <si>
    <t>D+M - vnější čistící zóna se záchytnou vanou - 1800x700mm, demontovatelná al. rohož guma/  škrabka, nerez vana zapuštěná v podlaze - dodávka + montáž+ pomocný materiál nezbytný k dodávce, kompletaci a montáži výrobku, ostatní výrobky 7204</t>
  </si>
  <si>
    <t>-654475417</t>
  </si>
  <si>
    <t>112</t>
  </si>
  <si>
    <t>957205.1.R</t>
  </si>
  <si>
    <t>D+M - vnitřní čistící zóna - 1500x1000mm, demontovatelná al. rohož koberec/  kartáč, hliníkový rám L v podlaze - dodávka + montáž+ pomocný materiál nezbytný k dodávce, kompletaci a montáži výrobku, ostatní výrobky 7205</t>
  </si>
  <si>
    <t>-708303299</t>
  </si>
  <si>
    <t>113</t>
  </si>
  <si>
    <t>957205.2.R</t>
  </si>
  <si>
    <t>D+M - vnitřní čistící zóna - 1500x600mm, demontovatelná al. rohož koberec/  kartáč, hliníkový rám L v podlaze - dodávka + montáž+ pomocný materiál nezbytný k dodávce, kompletaci a montáži výrobku, ostatní výrobky 7205</t>
  </si>
  <si>
    <t>1655892765</t>
  </si>
  <si>
    <t>114</t>
  </si>
  <si>
    <t>957206.R</t>
  </si>
  <si>
    <t>D+M - přenosný hasící přístroj Pg, 6L, hasící schopnost 34A - kompletní dodávka a montáž včetně kotvení, ostatní výrobky 7206</t>
  </si>
  <si>
    <t>-478583657</t>
  </si>
  <si>
    <t>115</t>
  </si>
  <si>
    <t>957207.R</t>
  </si>
  <si>
    <t>D+M - tabulka s únikovým symbolem, fotoluminiscenční znak, plast tl.1,3 mm  - kompletní dodávka a montáž včetně kotvení, ostatní výrobky 7207</t>
  </si>
  <si>
    <t>360066517</t>
  </si>
  <si>
    <t>116</t>
  </si>
  <si>
    <t>957208.R</t>
  </si>
  <si>
    <t>D+M - tabulka s únikovým symbolem, fotoluminiscenční znak, plast tl.1,3 mm  - kompletní dodávka a montáž včetně kotvení, ostatní výrobky 7208</t>
  </si>
  <si>
    <t>-1869783976</t>
  </si>
  <si>
    <t>117</t>
  </si>
  <si>
    <t>957209.R</t>
  </si>
  <si>
    <t>D+M - revizní dvířka pod obklad do SDK s tlačným zámkem, al. rám pro zabudování, 200/200mm  - kompletní dodávka a montáž včetně kotvení, ostatní výrobky 7209</t>
  </si>
  <si>
    <t>182668926</t>
  </si>
  <si>
    <t>118</t>
  </si>
  <si>
    <t>957210.R</t>
  </si>
  <si>
    <t>D+M - revizní dvířka pod obklad do zdiva s tlačným zámkem, al. rám pro zabudování, 300/300mm  - kompletní dodávka a montáž včetně kotvení, ostatní výrobky 7210</t>
  </si>
  <si>
    <t>1671259287</t>
  </si>
  <si>
    <t>119</t>
  </si>
  <si>
    <t>957211.R</t>
  </si>
  <si>
    <t>D+M - revizní dvířka do zdiva s tlačným zámkem, al. rám pro zabudování, 200/200mm  - kompletní dodávka a montáž včetně kotvení, ostatní výrobky 7211</t>
  </si>
  <si>
    <t>-1629372444</t>
  </si>
  <si>
    <t>120</t>
  </si>
  <si>
    <t>957212.R</t>
  </si>
  <si>
    <t>D+M - revizní dvířka do zdiva s tlačným zámkem, al. rám pro zabudování, 300/300mm  - kompletní dodávka a montáž včetně kotvení, ostatní výrobky 7212</t>
  </si>
  <si>
    <t>1788156672</t>
  </si>
  <si>
    <t>121</t>
  </si>
  <si>
    <t>957213.R</t>
  </si>
  <si>
    <t>D+M - revizní dvířka do SDK s tlačným zámkem, al. rám pro zabudování, 200/200mm - kompletní dodávka a montáž včetně kotvení, ostatní výrobky 7213</t>
  </si>
  <si>
    <t>2105878003</t>
  </si>
  <si>
    <t>122</t>
  </si>
  <si>
    <t>957214.R</t>
  </si>
  <si>
    <t>D+M - revizní dvířka do SDK podhledu (GKBi) s tlačným zámkem, dvojitý al. rám pro zabudování, 300/300mm  - kompletní dodávka a montáž včetně kotvení, ostatní výrobky 7214</t>
  </si>
  <si>
    <t>-5670665</t>
  </si>
  <si>
    <t>123</t>
  </si>
  <si>
    <t>957215.R</t>
  </si>
  <si>
    <t>D+M - magnety pod obklad, sada 4 ks, výškově stavitelné -  kompletní dodávka a montáž včetně kotvení, ostatní výrobky 7215</t>
  </si>
  <si>
    <t>sada</t>
  </si>
  <si>
    <t>352115628</t>
  </si>
  <si>
    <t>124</t>
  </si>
  <si>
    <t>957216.R</t>
  </si>
  <si>
    <t>D+M - ventilační mřížka pro přivzdušňovací hlavici HL900, nastřik RAL, 200x200mm -  kompletní dodávka a montáž včetně kotvení, ostatní výrobky 7216</t>
  </si>
  <si>
    <t>2107169372</t>
  </si>
  <si>
    <t>125</t>
  </si>
  <si>
    <t>957217.R</t>
  </si>
  <si>
    <t>D+M - ukončovací profil tvaru L pro ukončení  ker. obkladu tl.8mm, elox hliník - kompletní dodávka a montáž, ostatní výrobky 7217</t>
  </si>
  <si>
    <t>123435791</t>
  </si>
  <si>
    <t>126</t>
  </si>
  <si>
    <t>957218.R</t>
  </si>
  <si>
    <t>D+M - ukončovací profil tvaru L pro ukončení  soklu dlažby tl.10mm, elox hliník - kompletní dodávka a montáž, ostatní výrobky 7218</t>
  </si>
  <si>
    <t>398589355</t>
  </si>
  <si>
    <t>127</t>
  </si>
  <si>
    <t>957219.R</t>
  </si>
  <si>
    <t>D+M - ukončovací profil tvaru L pro ukončení  soklu dřevěné podlahy tl.15mm, elox hliník - kompletní dodávka a montáž, ostatní výrobky 7219</t>
  </si>
  <si>
    <t>-283488629</t>
  </si>
  <si>
    <t>128</t>
  </si>
  <si>
    <t>957220.R</t>
  </si>
  <si>
    <t>D+M - dilatační profil podlahových krytin do tl. 12,5mm, elox hliník - kompletní dodávka a montáž, ostatní výrobky 7220</t>
  </si>
  <si>
    <t>-1772442106</t>
  </si>
  <si>
    <t>129</t>
  </si>
  <si>
    <t>957221.R</t>
  </si>
  <si>
    <t>D+M - dilatační profil hydroizolace PVC  - kompletní dodávka a montáž, ostatní výrobky 7221</t>
  </si>
  <si>
    <t>-1408055153</t>
  </si>
  <si>
    <t>329</t>
  </si>
  <si>
    <t>957222.R</t>
  </si>
  <si>
    <t>D+M - protipožární ucpávka kabelový žlab  - kompletní dodávka a montáž, včetně revizního štítku ostatní výrobky 7222</t>
  </si>
  <si>
    <t>-1839093971</t>
  </si>
  <si>
    <t>330</t>
  </si>
  <si>
    <t>957223.R</t>
  </si>
  <si>
    <t>D+M - protipožární ucpávka ZTI  - kompletní dodávka a montáž, včetně revizního štítku ostatní výrobky 7223</t>
  </si>
  <si>
    <t>-252429123</t>
  </si>
  <si>
    <t>331</t>
  </si>
  <si>
    <t>957224.R</t>
  </si>
  <si>
    <t>D+M - protipožární ucpávka kabelové vedení  - kompletní dodávka a montáž, včetně revizního štítku ostatní výrobky 7224</t>
  </si>
  <si>
    <t>592845341</t>
  </si>
  <si>
    <t>130</t>
  </si>
  <si>
    <t>957301.R</t>
  </si>
  <si>
    <t>D+M - lavička na zídku s opěrákem dl. 1820mm, š. 610mm, konstrukce z hliníku s ocelovými spojkami, nástřik, masivní dřevěné lamely, nerez spojovací materiál, kotvení 4x závitová tyč M10 na chem. kotvu - včetně kotvení - venkovní mobiliář 7301</t>
  </si>
  <si>
    <t>-7211889</t>
  </si>
  <si>
    <t>131</t>
  </si>
  <si>
    <t>957302.R</t>
  </si>
  <si>
    <t>D+M - lavička na zídku bez opěráku dl. 1820mm, š. 580mm, konstrukce z hliníku s ocelovými spojkami, nástřik, masivní dřevěné lamely, nerez spojovací materiál, kotvení 4x závitová tyč M10 na chem. kotvu  - včetně kotvení, venkovní mobiliář 7302</t>
  </si>
  <si>
    <t>-388936558</t>
  </si>
  <si>
    <t>132</t>
  </si>
  <si>
    <t>957303.R</t>
  </si>
  <si>
    <t>D+M - lavička přímá dl. 3000mm, š. 530mm, v. 430mm, ocelová podnož zinkovaná, dřevěný masivní lamelový rošt, nerez spojovací materiál, kotvení 4x závitová tyč M10 na chem. kotvu,  základ z betonu C16/20 XC2 min. 800/400/400 mm  - venkovní mobiliář 7303</t>
  </si>
  <si>
    <t>1388270444</t>
  </si>
  <si>
    <t>133</t>
  </si>
  <si>
    <t>957304.R</t>
  </si>
  <si>
    <t>D+M - lavička přímá krátká dl. 1400mm, š.385mm, v. 300mm, ocelová podnož zinkovaná, dřevěný masivní lamelový rošt, nerez spojovací materiál, kotvení 4x závitová tyč M10 na chem. kotvu,  základ z betonu C16/20 XC2 min. 600/400/400 mm  - v. mobiliář 7304</t>
  </si>
  <si>
    <t>-2114822902</t>
  </si>
  <si>
    <t>134</t>
  </si>
  <si>
    <t>957305.R</t>
  </si>
  <si>
    <t>D+M-odpadkový koš, kruhový d.395mm, v. 785mm, ocelová konstrukce zinkovaná + nástřik, dřevěné lamely, nerez spojovací materiál, plastová nádoba 50l, kotvení 2x závitová tyč M10 na chem. kotvu, základ z betonu C16/20 XC2 min. 400/400/400 mm  - v.mob.7305</t>
  </si>
  <si>
    <t>-1777650844</t>
  </si>
  <si>
    <t>135</t>
  </si>
  <si>
    <t>957306.R</t>
  </si>
  <si>
    <t>D+M-odpadkový koš se stříškou, kruhový d.400mm, v. 940mm, oc. konstrukce zinkovaná+nástřik, dř. lamely, nerez spojovací materiál, plastová nádoba 50l, kotvení 2x závitová tyč M10 na chem. kotvu, základ z betonu C16/20 XC2 min. 400/400/400 mm, v.mob. 7306</t>
  </si>
  <si>
    <t>-661766534</t>
  </si>
  <si>
    <t>352</t>
  </si>
  <si>
    <t>957307.R</t>
  </si>
  <si>
    <t>D+M - Grafický návrh a výtvarné dotvoření reliéfu do železobetonové opěrné zdi terasy</t>
  </si>
  <si>
    <t>Kč</t>
  </si>
  <si>
    <t>-1465310</t>
  </si>
  <si>
    <t>998</t>
  </si>
  <si>
    <t>Přesun hmot</t>
  </si>
  <si>
    <t>136</t>
  </si>
  <si>
    <t>998012021</t>
  </si>
  <si>
    <t>Přesun hmot pro budovy monolitické v do 6 m</t>
  </si>
  <si>
    <t>814882817</t>
  </si>
  <si>
    <t>PSV</t>
  </si>
  <si>
    <t>Práce a dodávky PSV</t>
  </si>
  <si>
    <t>711</t>
  </si>
  <si>
    <t>Izolace proti vodě, vlhkosti a plynům</t>
  </si>
  <si>
    <t>137</t>
  </si>
  <si>
    <t>711111001</t>
  </si>
  <si>
    <t>Provedení izolace proti zemní vlhkosti vodorovné za studena nátěrem penetračním</t>
  </si>
  <si>
    <t>2090461875</t>
  </si>
  <si>
    <t>"základová deska tl. 150mm" (10,40*4,10+(PI*5,20*5,20)/2+5,00*4,67+21,80*8,60)</t>
  </si>
  <si>
    <t>138</t>
  </si>
  <si>
    <t>11163150</t>
  </si>
  <si>
    <t>lak penetrační asfaltový</t>
  </si>
  <si>
    <t>-935521370</t>
  </si>
  <si>
    <t>295,944*0,00033 'Přepočtené koeficientem množství</t>
  </si>
  <si>
    <t>139</t>
  </si>
  <si>
    <t>711112001</t>
  </si>
  <si>
    <t>Provedení izolace proti zemní vlhkosti svislé za studena nátěrem penetračním</t>
  </si>
  <si>
    <t>-153192184</t>
  </si>
  <si>
    <t>"1.NP" (3,60*2+2,80*2+10,40+4,00)*1,30</t>
  </si>
  <si>
    <t>"1.NP" (8,60*3+21,80*2+4,00*2+2,85*2+16,40+0,60)*1,30</t>
  </si>
  <si>
    <t>140</t>
  </si>
  <si>
    <t>437327373</t>
  </si>
  <si>
    <t>165,49*0,00034 'Přepočtené koeficientem množství</t>
  </si>
  <si>
    <t>141</t>
  </si>
  <si>
    <t>711141559</t>
  </si>
  <si>
    <t>Provedení izolace proti zemní vlhkosti pásy přitavením vodorovné NAIP</t>
  </si>
  <si>
    <t>-2079938790</t>
  </si>
  <si>
    <t>142</t>
  </si>
  <si>
    <t>62853004</t>
  </si>
  <si>
    <t>pás asfaltový natavitelný modifikovaný SBS tl 4,0mm s vložkou ze skleněné tkaniny a spalitelnou PE fólií nebo jemnozrnným minerálním posypem na horním povrchu</t>
  </si>
  <si>
    <t>1025686649</t>
  </si>
  <si>
    <t>295,944*1,1655 'Přepočtené koeficientem množství</t>
  </si>
  <si>
    <t>143</t>
  </si>
  <si>
    <t>711161122</t>
  </si>
  <si>
    <t>Izolace proti zemní vlhkosti nopovou fólií s textilií vodorovná, nopek v 8,0 mm, tl do 0,6 mm</t>
  </si>
  <si>
    <t>1297298529</t>
  </si>
  <si>
    <t>144</t>
  </si>
  <si>
    <t>711192202</t>
  </si>
  <si>
    <t>Provedení izolace proti zemní vlhkosti hydroizolační stěrkou svislé na zdivu, 2 vrstvy</t>
  </si>
  <si>
    <t>1895214849</t>
  </si>
  <si>
    <t>145</t>
  </si>
  <si>
    <t>24638020.1</t>
  </si>
  <si>
    <t>bitumenová stěrka</t>
  </si>
  <si>
    <t>kg</t>
  </si>
  <si>
    <t>1462823016</t>
  </si>
  <si>
    <t>334</t>
  </si>
  <si>
    <t>711493001</t>
  </si>
  <si>
    <t>Opracování prostupu průměru do 200 mm dvojitého hydroizolačního systému spodní stavby</t>
  </si>
  <si>
    <t>-1651449836</t>
  </si>
  <si>
    <t>335</t>
  </si>
  <si>
    <t>62851015</t>
  </si>
  <si>
    <t>manžeta těsnící pro prostupy hydroizolací z asfaltového pásu uzavřená kruhová 100-125</t>
  </si>
  <si>
    <t>-857228390</t>
  </si>
  <si>
    <t>336</t>
  </si>
  <si>
    <t>62851014</t>
  </si>
  <si>
    <t>manžeta těsnící pro prostupy hydroizolací z asfaltového pásu uzavřená kruhová 40-75</t>
  </si>
  <si>
    <t>104841914</t>
  </si>
  <si>
    <t>337</t>
  </si>
  <si>
    <t>62851011</t>
  </si>
  <si>
    <t>manžeta těsnící pro prostupy hydroizolací z asfaltového pásu otevřená kruhová vnitřní průměr 200</t>
  </si>
  <si>
    <t>-1008554712</t>
  </si>
  <si>
    <t>338</t>
  </si>
  <si>
    <t>62851010.R</t>
  </si>
  <si>
    <t>manžeta těsnící pro prostupy hydroizolací z asfaltového pásu otevřená kruhová vnitřní průměr 150</t>
  </si>
  <si>
    <t>-1998734967</t>
  </si>
  <si>
    <t>146</t>
  </si>
  <si>
    <t>998711101</t>
  </si>
  <si>
    <t>Přesun hmot tonážní pro izolace proti vodě, vlhkosti a plynům v objektech v do 6 m</t>
  </si>
  <si>
    <t>-1369918443</t>
  </si>
  <si>
    <t>712</t>
  </si>
  <si>
    <t>Povlakové krytiny</t>
  </si>
  <si>
    <t>147</t>
  </si>
  <si>
    <t>712311101</t>
  </si>
  <si>
    <t>Provedení povlakové krytiny střech do 10° za studena lakem penetračním nebo asfaltovým</t>
  </si>
  <si>
    <t>1300251338</t>
  </si>
  <si>
    <t>"střecha nad interiérem" (10,40*4,095+(2*PI*5,20*5,20)/2+5,221*4,67+21,80*8,60)</t>
  </si>
  <si>
    <t>"atika AT1" (8,09+6,62)*0,80</t>
  </si>
  <si>
    <t>"atika AT2" 5,21*0,80</t>
  </si>
  <si>
    <t>"atika AT3" 4,095*0,80</t>
  </si>
  <si>
    <t>"atika AT4" (10,40+0,73)*0,80</t>
  </si>
  <si>
    <t>"atika AT5" 5,00*0,80</t>
  </si>
  <si>
    <t>"atika AT6" (0,73+21,80+8,60+21,80+3,00)*0,80</t>
  </si>
  <si>
    <t>148</t>
  </si>
  <si>
    <t>-2036559839</t>
  </si>
  <si>
    <t>416,259*0,00032 'Přepočtené koeficientem množství</t>
  </si>
  <si>
    <t>149</t>
  </si>
  <si>
    <t>712341559</t>
  </si>
  <si>
    <t>Provedení povlakové krytiny střech do 10° pásy NAIP přitavením v plné ploše</t>
  </si>
  <si>
    <t>-303776468</t>
  </si>
  <si>
    <t>150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</si>
  <si>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</si>
  <si>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</si>
  <si>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-1082633621</t>
  </si>
  <si>
    <t>416,259*1,1655 'Přepočtené koeficientem množství</t>
  </si>
  <si>
    <t>151</t>
  </si>
  <si>
    <t>71236170.5301.R</t>
  </si>
  <si>
    <t>Provedení povlakové krytiny střech do 10° fólií se svařovanými spoji</t>
  </si>
  <si>
    <t>202837648</t>
  </si>
  <si>
    <t>152</t>
  </si>
  <si>
    <t>28343014</t>
  </si>
  <si>
    <t>fólie hydroizolační střešní mPVC určená ke stabilizaci přitížením a do vegetačních střech tl 1,8mm</t>
  </si>
  <si>
    <t>-92885648</t>
  </si>
  <si>
    <t>153</t>
  </si>
  <si>
    <t>712363352.R</t>
  </si>
  <si>
    <t>Povlakové krytiny střech do 10° z tvarovaných poplastovaných lišt délky 2 m rohová lišta vnitřní rš 100 mm - viz. výkres 6603</t>
  </si>
  <si>
    <t>-1859766020</t>
  </si>
  <si>
    <t>154</t>
  </si>
  <si>
    <t>7123633521.R</t>
  </si>
  <si>
    <t>D+M - vnitřní rohová lišta atiky z poplastovaného plechu 50/80 pro napojení hydroizolace, tl. 0,6mm - žárově pozinkovaný plech, povrchově chráněný vrstvou měkčeného PVC, r.š. 130mm - viz ozn. 6704</t>
  </si>
  <si>
    <t>194041542</t>
  </si>
  <si>
    <t>155</t>
  </si>
  <si>
    <t>712363353.R</t>
  </si>
  <si>
    <t>D+M - vnější rohová lišta atiky z poplastovaného plechu 50/50 pro napojení hydroizolace, tl. 0,6mm - žárově pozinkovaný plech, povrchově chráněný vrstvou měkčeného PVC, r.š. 100mm - viz ozn. 6705</t>
  </si>
  <si>
    <t>-1256047097</t>
  </si>
  <si>
    <t>156</t>
  </si>
  <si>
    <t>712363366.R</t>
  </si>
  <si>
    <t>Povlakové krytiny střech do 10° z tvarovaných poplastovaných lišt délky 2 m - závětrná lišta atiky z poplastovaného plechu 150/60, tl. 0,6 mm -  žárově pozinkovaný plech, povrchově chráněný vrstvou měkčeného PVC, mechanické kotvení - viz v.č. 6701</t>
  </si>
  <si>
    <t>1649014635</t>
  </si>
  <si>
    <t>158</t>
  </si>
  <si>
    <t>712363356</t>
  </si>
  <si>
    <t>Povlakové krytiny střech do 10° z tvarovaných poplastovaných lišt délky 2 m okapnice široká rš 200 mm</t>
  </si>
  <si>
    <t>1767283242</t>
  </si>
  <si>
    <t>159</t>
  </si>
  <si>
    <t>712363400.R</t>
  </si>
  <si>
    <t>Provedení povlak krytiny mechanicky kotvenou do betonu - rohové pole - viz skladba 5303</t>
  </si>
  <si>
    <t>2105818786</t>
  </si>
  <si>
    <t xml:space="preserve">"střecha nad exteriérem" </t>
  </si>
  <si>
    <t>161,14+(10,64+4,76+0,93+0,93+22,04+8,84+22,04+3,00+5,013+15,07+4,22)*0,35</t>
  </si>
  <si>
    <t>160</t>
  </si>
  <si>
    <t>28322000</t>
  </si>
  <si>
    <t>fólie hydroizolační střešní mPVC mechanicky kotvená tl 2,0mm šedá</t>
  </si>
  <si>
    <t>1383514286</t>
  </si>
  <si>
    <t>195,259*1,1655 'Přepočtené koeficientem množství</t>
  </si>
  <si>
    <t>161</t>
  </si>
  <si>
    <t>712391171</t>
  </si>
  <si>
    <t>Provedení povlakové krytiny střech do 10° podkladní textilní vrstvy</t>
  </si>
  <si>
    <t>1376431373</t>
  </si>
  <si>
    <t>"střecha nad exteriérem" (6,785*0,92+4,385*1,52+7,185*6,785-(2*PI*5,20*5,20)/4+10,105*4,92+(6,42+10,285+6,685)*1,92+11,60*1,52)</t>
  </si>
  <si>
    <t>"střecha nad exteriérem" ((6,685+8,685+6,85)*0,92+5,00*0,93+10,105*0,92)</t>
  </si>
  <si>
    <t>162</t>
  </si>
  <si>
    <t>69311172</t>
  </si>
  <si>
    <t>geotextilie PP s ÚV stabilizací 300g/m2</t>
  </si>
  <si>
    <t>3341533</t>
  </si>
  <si>
    <t>165,83*1,155 'Přepočtené koeficientem množství</t>
  </si>
  <si>
    <t>163</t>
  </si>
  <si>
    <t>712771101</t>
  </si>
  <si>
    <t>Provedení ochranné vrstvy z textilií nebo rohoží volně s přesahem vegetační střechy sklon do 5°</t>
  </si>
  <si>
    <t>1939972073</t>
  </si>
  <si>
    <t>164</t>
  </si>
  <si>
    <t>69334002</t>
  </si>
  <si>
    <t>textilie ochranná vegetačních střech 300g/m2</t>
  </si>
  <si>
    <t>-1658383585</t>
  </si>
  <si>
    <t>416,259*1,155 'Přepočtené koeficientem množství</t>
  </si>
  <si>
    <t>165</t>
  </si>
  <si>
    <t>712771221</t>
  </si>
  <si>
    <t>Provedení drenážní vrstvy vegetační střechy z plastových nopových fólií v nopů do 25 mm do 5°</t>
  </si>
  <si>
    <t>-1741478617</t>
  </si>
  <si>
    <t>166</t>
  </si>
  <si>
    <t>69331050</t>
  </si>
  <si>
    <t>kompozit vegetační HDPE nop 20mm, spodní povrch PP textilie 300g/m2, horní povrch PP textilie 150g/m2, tl 25mm</t>
  </si>
  <si>
    <t>711474372</t>
  </si>
  <si>
    <t>416,259*1,1025 'Přepočtené koeficientem množství</t>
  </si>
  <si>
    <t>167</t>
  </si>
  <si>
    <t>712771401</t>
  </si>
  <si>
    <t>Provedení vegetační vrstvy ze substrátu tl do 100 mm vegetační střechy sklon do 5°</t>
  </si>
  <si>
    <t>1234162845</t>
  </si>
  <si>
    <t>168</t>
  </si>
  <si>
    <t>10321225</t>
  </si>
  <si>
    <t>substrát vegetačních střech extenzivní s nízkým obsahem organické složky</t>
  </si>
  <si>
    <t>2141493864</t>
  </si>
  <si>
    <t>339,399*0,11 'Přepočtené koeficientem množství</t>
  </si>
  <si>
    <t>169</t>
  </si>
  <si>
    <t>712771521</t>
  </si>
  <si>
    <t>Položení vegetační nebo trávníkové rohože vegetační střechy sklon do 5°</t>
  </si>
  <si>
    <t>2078099456</t>
  </si>
  <si>
    <t>170</t>
  </si>
  <si>
    <t>69334504</t>
  </si>
  <si>
    <t>koberec rozchodníkový vegetačních střech</t>
  </si>
  <si>
    <t>-1561001961</t>
  </si>
  <si>
    <t>339,399*1,1 'Přepočtené koeficientem množství</t>
  </si>
  <si>
    <t>171</t>
  </si>
  <si>
    <t>712771601</t>
  </si>
  <si>
    <t>Provedení ochranných pásů z praného říčního kameniva šířky do 500 mm</t>
  </si>
  <si>
    <t>-1076132603</t>
  </si>
  <si>
    <t>"atika AT1" (8,09+6,62)*0,50</t>
  </si>
  <si>
    <t>"atika AT2" 5,21*0,50</t>
  </si>
  <si>
    <t>"atika AT3" 4,095*0,50</t>
  </si>
  <si>
    <t>"atika AT4" (10,40+0,73)*0,50</t>
  </si>
  <si>
    <t>"atika AT5" 5,00*0,50</t>
  </si>
  <si>
    <t>"atika AT6" (0,73+21,80+8,60+21,80+3,00)*0,50</t>
  </si>
  <si>
    <t>"kolem vpust a ostatníí" (2*PI*0,6*0,6)*6+1,00*1,50+(10,20+2,10)*2*0,50</t>
  </si>
  <si>
    <t>172</t>
  </si>
  <si>
    <t>58337403</t>
  </si>
  <si>
    <t>kamenivo dekorační (kačírek) frakce 16/32</t>
  </si>
  <si>
    <t>-363318757</t>
  </si>
  <si>
    <t>75,41*1,6524 'Přepočtené koeficientem množství</t>
  </si>
  <si>
    <t>173</t>
  </si>
  <si>
    <t>712771612</t>
  </si>
  <si>
    <t xml:space="preserve">Osazení ochranné kačírkové lišty </t>
  </si>
  <si>
    <t>-1143677909</t>
  </si>
  <si>
    <t>"kačírková lišta 6710" 54*2,00</t>
  </si>
  <si>
    <t>"kačírková lišta 6711" (180+56)*0,20</t>
  </si>
  <si>
    <t>174</t>
  </si>
  <si>
    <t>69334000.R</t>
  </si>
  <si>
    <t>lišta kačírková výška 200mm Al v. 90mm - viz tabulka prvků ozn. 6710</t>
  </si>
  <si>
    <t>463196429</t>
  </si>
  <si>
    <t>108*1,02 'Přepočtené koeficientem množství</t>
  </si>
  <si>
    <t>175</t>
  </si>
  <si>
    <t>693340001.R</t>
  </si>
  <si>
    <t>lišta kačírková oblouková výška 200mm Al v. 90mm - viz tabulka prvků ozn. 6711</t>
  </si>
  <si>
    <t>1692782684</t>
  </si>
  <si>
    <t>176</t>
  </si>
  <si>
    <t>998712101</t>
  </si>
  <si>
    <t>Přesun hmot tonážní tonážní pro krytiny povlakové v objektech v do 6 m</t>
  </si>
  <si>
    <t>-607878087</t>
  </si>
  <si>
    <t>713</t>
  </si>
  <si>
    <t>Izolace tepelné</t>
  </si>
  <si>
    <t>177</t>
  </si>
  <si>
    <t>713121121</t>
  </si>
  <si>
    <t>Montáž izolace tepelné podlah volně kladenými rohožemi, pásy, dílci, deskami 2 vrstvy</t>
  </si>
  <si>
    <t>1953180812</t>
  </si>
  <si>
    <t>178</t>
  </si>
  <si>
    <t>28375921</t>
  </si>
  <si>
    <t>deska EPS 200 pro konstrukce s velmi vysokým zatížením λ=0,034 tl 50mm</t>
  </si>
  <si>
    <t>2142838432</t>
  </si>
  <si>
    <t>265,52*2,1 'Přepočtené koeficientem množství</t>
  </si>
  <si>
    <t>179</t>
  </si>
  <si>
    <t>713131141</t>
  </si>
  <si>
    <t>Montáž izolace tepelné stěn a základů lepením celoplošně rohoží, pásů, dílců, desek</t>
  </si>
  <si>
    <t>-26560127</t>
  </si>
  <si>
    <t>180</t>
  </si>
  <si>
    <t>28376423</t>
  </si>
  <si>
    <t>deska z polystyrénu XPS, hrana polodrážková a hladký povrch 300kPA tl 120mm</t>
  </si>
  <si>
    <t>479135524</t>
  </si>
  <si>
    <t>165,49*1,1 'Přepočtené koeficientem množství</t>
  </si>
  <si>
    <t>332</t>
  </si>
  <si>
    <t>713131143</t>
  </si>
  <si>
    <t>Montáž izolace tepelné stěn a základů lepením celoplošně v kombinaci s mechanickým kotvením rohoží, pásů, dílců, desek</t>
  </si>
  <si>
    <t>-27049069</t>
  </si>
  <si>
    <t xml:space="preserve">"zateplení nad deskou" </t>
  </si>
  <si>
    <t>(10,64+4,76+0,93+0,93+22,04+8,84+22,04+3,00+5,013+15,07+4,22)*0,15</t>
  </si>
  <si>
    <t>333</t>
  </si>
  <si>
    <t>28376021</t>
  </si>
  <si>
    <t>deska perimetrická fasádní soklová 150kPa λ=0,035 tl 160mm</t>
  </si>
  <si>
    <t>-1380090848</t>
  </si>
  <si>
    <t>14,622*1,05 'Přepočtené koeficientem množství</t>
  </si>
  <si>
    <t>181</t>
  </si>
  <si>
    <t>713141131</t>
  </si>
  <si>
    <t>Montáž izolace tepelné střech plochých lepené za studena plně 1 vrstva rohoží, pásů, dílců, desek</t>
  </si>
  <si>
    <t>190582196</t>
  </si>
  <si>
    <t>Plocha střechy</t>
  </si>
  <si>
    <t>263,64 * 2</t>
  </si>
  <si>
    <t>Atika vnitřní</t>
  </si>
  <si>
    <t xml:space="preserve">(3,76+9,72+5,88+0,93+0,93+21,12+7,92+21,12+3,00+5,82+14,09)*0,3 </t>
  </si>
  <si>
    <t>Atika vnější</t>
  </si>
  <si>
    <t xml:space="preserve">(10,64+4,76+0,93+0,93+22,04+8,84+22,04+3,00+5,013+15,07+4,22)*0,30 </t>
  </si>
  <si>
    <t>182</t>
  </si>
  <si>
    <t>28375915</t>
  </si>
  <si>
    <t>deska EPS 150 pro konstrukce s vysokým zatížením λ=0,035 tl 120mm</t>
  </si>
  <si>
    <t>-202507766</t>
  </si>
  <si>
    <t>584,812*1,05 'Přepočtené koeficientem množství</t>
  </si>
  <si>
    <t>183</t>
  </si>
  <si>
    <t>1735854821</t>
  </si>
  <si>
    <t>(10,64+4,76+0,93+0,93+22,04+8,84+22,04+3,00+15,07+9,23)*0,60</t>
  </si>
  <si>
    <t>184</t>
  </si>
  <si>
    <t>28376018</t>
  </si>
  <si>
    <t>deska perimetrická fasádní soklová 150kPa λ=0,035 tl 120mm</t>
  </si>
  <si>
    <t>1907250043</t>
  </si>
  <si>
    <t>58,488*1,05 'Přepočtené koeficientem množství</t>
  </si>
  <si>
    <t>339</t>
  </si>
  <si>
    <t>1491790304</t>
  </si>
  <si>
    <t>340</t>
  </si>
  <si>
    <t>28376417</t>
  </si>
  <si>
    <t>deska XPS hrana polodrážková a hladký povrch 300kPA tl 50mm</t>
  </si>
  <si>
    <t>540025657</t>
  </si>
  <si>
    <t>29,245*1,05 'Přepočtené koeficientem množství</t>
  </si>
  <si>
    <t>342</t>
  </si>
  <si>
    <t>713463112.R</t>
  </si>
  <si>
    <t>Montáž izolace tepelné potrubí 1x D přes 100 mm</t>
  </si>
  <si>
    <t>533177432</t>
  </si>
  <si>
    <t>"dešťové potrubí" 2*3,80</t>
  </si>
  <si>
    <t>"kanalizační potrubí" 5*3,80</t>
  </si>
  <si>
    <t>343</t>
  </si>
  <si>
    <t>2837701.R</t>
  </si>
  <si>
    <t>pouzdro izolační potrubní z EPS 110/20mm</t>
  </si>
  <si>
    <t>-175890762</t>
  </si>
  <si>
    <t>26,6*1,02 'Přepočtené koeficientem množství</t>
  </si>
  <si>
    <t>344</t>
  </si>
  <si>
    <t>713463113.R</t>
  </si>
  <si>
    <t>-201171110</t>
  </si>
  <si>
    <t>"radonové potrubí" 6*3,80+1,69+2,81+3,32+1,28+1,02+2,41</t>
  </si>
  <si>
    <t>345</t>
  </si>
  <si>
    <t>283770.R</t>
  </si>
  <si>
    <t>pouzdro izolační potrubní z EPS 150/20mm</t>
  </si>
  <si>
    <t>-402553518</t>
  </si>
  <si>
    <t>35,33*1,02 'Přepočtené koeficientem množství</t>
  </si>
  <si>
    <t>185</t>
  </si>
  <si>
    <t>998713101</t>
  </si>
  <si>
    <t>Přesun hmot tonážní pro izolace tepelné v objektech v do 6 m</t>
  </si>
  <si>
    <t>1813835219</t>
  </si>
  <si>
    <t>761</t>
  </si>
  <si>
    <t xml:space="preserve">Konstrukce prosvětlovací a výplně otvorů - položky obsahují dodávku + montáž+ pomocný materiál </t>
  </si>
  <si>
    <t>186</t>
  </si>
  <si>
    <t>D-6501.R</t>
  </si>
  <si>
    <t>D+M - dveře interiérové jednoduché - 700x2170mm - plné hladké bez polodrážky (bezfalcové), DTD laminovaná HPL, ocelová hranatá zárubeň, nerez. kování - kompletní provedení včetně zárubně, povrchové úpravy a všech doplňků dle tabulky prvků ozn. 6501</t>
  </si>
  <si>
    <t>-880122758</t>
  </si>
  <si>
    <t>187</t>
  </si>
  <si>
    <t>D-6502.R</t>
  </si>
  <si>
    <t>D+M - dveře interiérové jednoduché - 700x2170mm - plné hladké bez polodrážky (bezfalcové), DTD laminovaná HPL, ocelová hranatá zárubeň, nerez. kování - kompletní provedení včetně zárubně, povrchové úpravy a všech doplňků dle tabulky prvků ozn. 6502</t>
  </si>
  <si>
    <t>1402493796</t>
  </si>
  <si>
    <t>188</t>
  </si>
  <si>
    <t>D-6503.R</t>
  </si>
  <si>
    <t>D+M - dveře interiérové jednoduché - 700x2170mm - plné hladké bez polodrážky (bezfalcové), DTD laminovaná HPL, ocelová hranatá zárubeň, nerez. kování WC - kompletní provedení včetně zárubně, povrchové úpravy a všech doplňků dle tabulky prvků ozn. 6503</t>
  </si>
  <si>
    <t>-1694304143</t>
  </si>
  <si>
    <t>189</t>
  </si>
  <si>
    <t>D-6504.R</t>
  </si>
  <si>
    <t>D+M - dveře interiérové jednoduché - 800x2170mm - plné hladké bez polodrážky (bezfalcové), DTD laminovaná HPL, ocelová hranatá zárubeň, nerez. kování - kompletní provedení včetně zárubně, povrchové úpravy a všech doplňků dle tabulky prvků ozn. 6504</t>
  </si>
  <si>
    <t>-270039365</t>
  </si>
  <si>
    <t>190</t>
  </si>
  <si>
    <t>D-6505.R</t>
  </si>
  <si>
    <t>D+M - dveře interiérové jednoduché - 800x2170mm - plné hladké bez polodrážky (bezfalcové), DTD laminovaná HPL, ocelová hranatá zárubeň, nerez. kování - kompletní provedení včetně zárubně, povrchové úpravy a všech doplňků dle tabulky prvků ozn. 6505</t>
  </si>
  <si>
    <t>-685593728</t>
  </si>
  <si>
    <t>191</t>
  </si>
  <si>
    <t>D-6506.R</t>
  </si>
  <si>
    <t>D+M - dveře interiérové jednoduché - 900x2170mm - plné hladké bez polodrážky (bezfalcové), DTD laminovaná HPL, ocelová hranatá zárubeň, nerez. kování - kompletní provedení včetně zárubně, povrchové úpravy a všech doplňků dle tabulky prvků ozn. 6506</t>
  </si>
  <si>
    <t>-860318694</t>
  </si>
  <si>
    <t>192</t>
  </si>
  <si>
    <t>D-6507.R</t>
  </si>
  <si>
    <t>D+M - dveře interiérové jednoduché - 700x2170mm - plné hladké bez polodrážky (bezfalcové), DTD laminovaná HPL, ocelová hranatá zárubeň, nerez. kování - kompletní provedení včetně zárubně, povrchové úpravy a všech doplňků dle tabulky prvků ozn. 6507</t>
  </si>
  <si>
    <t>-1032268220</t>
  </si>
  <si>
    <t>193</t>
  </si>
  <si>
    <t>D-6508.R</t>
  </si>
  <si>
    <t>D+M - dveře interiérové jednoduché - 700x2170mm - plné hladké bez polodrážky (bezfalcové), DTD laminovaná HPL, ocelová hranatá zárubeň, nerez. kování WC - kompletní provedení včetně zárubně, povrchové úpravy a všech doplňků dle tabulky prvků ozn. 6508</t>
  </si>
  <si>
    <t>-37890465</t>
  </si>
  <si>
    <t>194</t>
  </si>
  <si>
    <t>D-6509.R</t>
  </si>
  <si>
    <t>D+M - dveře interiérové jednoduché - 700x2170mm - plné hladké bez polodrážky (bezfalcové), DTD laminovaná HPL, ocelová hranatá zárubeň, nerez. kování WC - kompletní provedení včetně zárubně, povrchové úpravy a všech doplňků dle tabulky prvků ozn. 6509</t>
  </si>
  <si>
    <t>-1984986575</t>
  </si>
  <si>
    <t>195</t>
  </si>
  <si>
    <t>D-6510.R</t>
  </si>
  <si>
    <t>D+M - dveře interiérové jednoduché - 800x2170mm- plné hladké bez polodrážky (bezfalcové), DTD laminovaná HPL, ocelová hranatá zárubeň, nerez. kování WC+madlo- kompletní provedení včetně zárubně, povrchové úpravy a všech doplňků dle tabulky prvků ozn. 6510</t>
  </si>
  <si>
    <t>1397845761</t>
  </si>
  <si>
    <t>196</t>
  </si>
  <si>
    <t>D-6511.R</t>
  </si>
  <si>
    <t>D+M - dveře interiérové jednoduché - 700x2170mm - plné hladké bez polodrážky (bezfalcové), DTD laminovaná HPL, ocelová hranatá zárubeň, nerez. kování - kompletní provedení včetně zárubně, povrchové úpravy a všech doplňků dle tabulky prvků ozn. 6511</t>
  </si>
  <si>
    <t>367669758</t>
  </si>
  <si>
    <t>328</t>
  </si>
  <si>
    <t>D-6512.R</t>
  </si>
  <si>
    <t>D+M - dveře interiérové jednoduché - 900x2170mm - plné hladké bez polodrážky (bezfalcové), DTD laminovaná HPL, ocelová hranatá zárubeň, nerez. kování - kompletní provedení včetně zárubně, povrchové úpravy a všech doplňků dle tabulky prvků ozn. 6512</t>
  </si>
  <si>
    <t>1113982821</t>
  </si>
  <si>
    <t>197</t>
  </si>
  <si>
    <t>IPS-6401.R</t>
  </si>
  <si>
    <t>D+M - interiérová prosklená stěna s dveřmi - 4050x2200mm - systémové pohledové hliníkové profily, vnitřní ocelové nosné profily - kompletní provedení včetně povrchové úpravy a všech doplňků dle tabulky prvků ozn 6401</t>
  </si>
  <si>
    <t>1115620138</t>
  </si>
  <si>
    <t>D+M - interiérová prosklená stěna s dveřmi - 4050x2200mm, š.100mm - systémové pohledové hliníkové profily, vnitřní ocelové nosné profily</t>
  </si>
  <si>
    <t>dvojité bezpečnostní vrstvené sklo, bezfalcové plné dveře 800x2160mm, boční plný světlík, 3 prosklená pole</t>
  </si>
  <si>
    <t xml:space="preserve"> - kompletní provedení včetně povrchové úpravy a všech doplňků, interiérová příčka 6401</t>
  </si>
  <si>
    <t>198</t>
  </si>
  <si>
    <t>IPS-6402.R</t>
  </si>
  <si>
    <t>D+M - interiérová prosklená stěna s dveřmi - 3700x2200mm - systémové pohledové hliníkové profily, vnitřní ocelové nosné profily - kompletní provedení včetně povrchové úpravy a všech doplňků dle tabulky prvků ozn. 6402</t>
  </si>
  <si>
    <t>855909463</t>
  </si>
  <si>
    <t>D+M - interiérová prosklená stěna s dveřmi - 3700x2200mm, š.100mm - systémové pohledové hliníkové profily, vnitřní ocelové nosné profily</t>
  </si>
  <si>
    <t xml:space="preserve"> - kompletní provedení včetně povrchové úpravy a všech doplňků, interiérová příčka 6402</t>
  </si>
  <si>
    <t>199</t>
  </si>
  <si>
    <t>IPS-6403.R</t>
  </si>
  <si>
    <t>D+M - interiérová prosklená stěna s dveřmi protipožární - 1750x3220mm - systémové pohledové hliníkové profily, vnitřní ocelové nosné profily - kompletní provedení včetně povrchové úpravy a všech doplňků dle tabulky prvků ozn. 6403</t>
  </si>
  <si>
    <t>-1390882924</t>
  </si>
  <si>
    <t>D+M - interiérová prosklená stěna s dveřmi protipožární  - 1750x3220mm - hliníkový sloupkopříčkový rastrový systém, pohledová š. 50mm, RAL 7048</t>
  </si>
  <si>
    <t>boční světlík, nadsvětlík, bezpečnostní protipožární zasklení EI15 DP1, prosklené dveře protipožární EW15DP3 1000x2400mm</t>
  </si>
  <si>
    <t>samozavírač, nerez panikové kování, přímé madlo</t>
  </si>
  <si>
    <t xml:space="preserve"> - kompletní provedení včetně povrchové úpravy a všech doplňků, interiérová příčka 6403</t>
  </si>
  <si>
    <t>200</t>
  </si>
  <si>
    <t>O-6201.R</t>
  </si>
  <si>
    <t>D+M - složené pásové okno z pěti segmentů - 8200x1000mm - hliníkový profil s přerušeným tepelným mostem - kompletní provedení včetně povrchové úpravy a všech doplňků dle tabulky prvků ozn. 6201</t>
  </si>
  <si>
    <t>-715348952</t>
  </si>
  <si>
    <t>D+M - složené pásové okno z pěti segmentů - 8200x1000mm - hliníkový profil s přerušeným tepelným mostem UW=0,8Wm-2-K1</t>
  </si>
  <si>
    <t>předsazená montáž, tepelně izolační trojsklo, 5x sklopné křídlo, 3x sklopně otočné křídlo, pákový ovladač, síť proti hmyzu, RAL 7048</t>
  </si>
  <si>
    <t>kompletní dodávka a montáž včetně povrchové úpravy a všech doplňků, okno 6201</t>
  </si>
  <si>
    <t>201</t>
  </si>
  <si>
    <t>O-6202.R</t>
  </si>
  <si>
    <t>D+M - okno dvoudílné - 1800x1000mm - hliníkový profil s přerušeným tepelným mostem - kompletní provedení včetně povrchové úpravy a všech doplňků dle tabulky prvků ozn. 6202</t>
  </si>
  <si>
    <t>188302875</t>
  </si>
  <si>
    <t>D+M - okno dvoudílné - 1800x1000mm - hliníkový profil s přerušeným tepelným mostem  UW=0,8Wm-2-K1, předsazená montáž, tepelně izolační trojsklo</t>
  </si>
  <si>
    <t>1x sklopné křídlo, 1x sklopně otočné křídlo, pákový ovladač, RAL 7048</t>
  </si>
  <si>
    <t>kompletní dodávka a montáž včetně povrchové úpravy a všech doplňků, okno 6202</t>
  </si>
  <si>
    <t>202</t>
  </si>
  <si>
    <t>O-6203.R</t>
  </si>
  <si>
    <t>D+M - okno dvoudílné - 1800x1000mm - hliníkový profil s přerušeným tepelným mostem - kompletní provedení včetně povrchové úpravy a všech doplňků dle tabulky prvků ozn. 6203</t>
  </si>
  <si>
    <t>1915529861</t>
  </si>
  <si>
    <t>1x sklopné křídlo, 2x sklopně otočné křídlo, pákový ovladač, RAL 7048</t>
  </si>
  <si>
    <t>kompletní dodávka a montáž včetně povrchové úpravy a všech doplňků, okno 6203</t>
  </si>
  <si>
    <t>203</t>
  </si>
  <si>
    <t>O-6204.R</t>
  </si>
  <si>
    <t>D+M - okno jednodílné - 800x1000mm - hliníkový profil s přerušeným tepelným mostem - kompletní provedení včetně povrchové úpravy a všech doplňků dle tabulky prvků ozn. 6204</t>
  </si>
  <si>
    <t>1475083265</t>
  </si>
  <si>
    <t>D+M - okno jednodílné - 800x1000mm - hliníkový profil s přerušeným tepelným mostem  UW=0,8Wm-2-K1, předsazená montáž, tepelně izolační trojsklo</t>
  </si>
  <si>
    <t>kompletní dodávka a montáž včetně povrchové úpravy a všech doplňků, okno 6204</t>
  </si>
  <si>
    <t>204</t>
  </si>
  <si>
    <t>O-6205.R</t>
  </si>
  <si>
    <t>D+M - složené pásové okno z pěti segmentů - 4400x1000mm - hliníkový profil s přerušeným tepelným mostem - kompletní provedení včetně povrchové úpravy a všech doplňků dle tabulky prvků ozn. 6205</t>
  </si>
  <si>
    <t>915609350</t>
  </si>
  <si>
    <t>D+M - složené pásové okno z pěti segmentů - 4400x1000mm - hliníkový profil s přerušeným tepelným mostem UW=0,8Wm-2-K1</t>
  </si>
  <si>
    <t>kompletní dodávka a montáž včetně povrchové úpravy a všech doplňků, okno 6205</t>
  </si>
  <si>
    <t>205</t>
  </si>
  <si>
    <t>PF-6301.R</t>
  </si>
  <si>
    <t>D+M - prosklená zalomená fasáda - 24 dílná - 15105x3620mm - hliníkový sloupkopříčkový rastrový systém - kompletní provedení včetně povrchové úpravy a všech doplňků dle tabulky prvků ozn. 6301</t>
  </si>
  <si>
    <t>1312271595</t>
  </si>
  <si>
    <t>D+M - prosklená zalomená fasáda - 24 dílná - 15105x3620mm - hliníkový sloupkopříčkový rastrový systém hl. 125mm, pohledová š. 50mm, RAL 7048</t>
  </si>
  <si>
    <t>3x otočné dveře, 3x výklopný nadsvětlík, 9x nadsvětlík, 9x pevné zasklení, napojení na vnitřní příčku 6403, fasádu 6303, tepelně izolační bezpečnostní</t>
  </si>
  <si>
    <t>trojsklo Ug=0,6Wm-2-K1, protipožární zasklení EI15 DP1, samozavírač, pákový ovladač, nerez panikové kování, přímé madlo, sítotisk pro nadsvětlíky</t>
  </si>
  <si>
    <t>kompletní dodávka a montáž včetně povrchové úpravy a všech doplňků, prosklená fasáda 6301</t>
  </si>
  <si>
    <t>206</t>
  </si>
  <si>
    <t>PF-6302.R</t>
  </si>
  <si>
    <t>D+M - prosklená fasáda - 8 dílná - 4520x3620mm - hliníkový sloupkopříčkový rastrový systém - kompletní provedení včetně povrchové úpravy a všech doplňků dle tabulky prvků ozn. 6302</t>
  </si>
  <si>
    <t>-645970570</t>
  </si>
  <si>
    <t>D+M - prosklená fasáda - 8 dílná - 4520x3620mm - hliníkový sloupkopříčkový rastrový systém hl. 125mm, pohledová š. 50mm, RAL 7048</t>
  </si>
  <si>
    <t>dvoukřídlé otočné dveře, 1x výklopný nadsvětlík, 2x nadsvětlík, 2x pevné zasklení</t>
  </si>
  <si>
    <t>tepelně izolační bezpečnostní trojsklo Ug=0,6Wm-2-K1, samozavírač, pákový ovladač, nerez panikové kování, přímé madlo, sítotisk pro nadsvětlíky</t>
  </si>
  <si>
    <t>kompletní dodávka a montáž včetně povrchové úpravy a všech doplňků, prosklená fasáda 6302</t>
  </si>
  <si>
    <t>207</t>
  </si>
  <si>
    <t>PF-6303.R</t>
  </si>
  <si>
    <t>D+M - prosklená fasáda - 8 dílná - 4800x3620mm - hliníkový sloupkopříčkový rastrový systém - kompletní provedení včetně povrchové úpravy a všech doplňků dle tabulky prvků ozn. 6303</t>
  </si>
  <si>
    <t>-1073570460</t>
  </si>
  <si>
    <t>D+M - prosklená fasáda - 8 dílná - 4800x3620mm - hliníkový sloupkopříčkový rastrový systém hl. 125mm, pohledová š. 50mm, RAL 7048</t>
  </si>
  <si>
    <t>dvoukřídlé otočné dveře, 1x výklopný nadsvětlík, 2x nadsvětlík, 2x pevné zasklení,  napojení na vnitřní příčku 6403, fasádu 6301</t>
  </si>
  <si>
    <t>kompletní dodávka a montáž včetně povrchové úpravy a všech doplňků, prosklená fasáda 6303</t>
  </si>
  <si>
    <t>208</t>
  </si>
  <si>
    <t>PF-6304.R</t>
  </si>
  <si>
    <t>D+M - prosklená fasáda - 4 dílná - 3200x3620mm - hliníkový sloupkopříčkový rastrový systém - kompletní provedení včetně povrchové úpravy a všech doplňků dle tabulky prvků ozn 6304</t>
  </si>
  <si>
    <t>555666657</t>
  </si>
  <si>
    <t>D+M - prosklená fasáda - 4 dílná - 3200x3620mm - hliníkový sloupkopříčkový rastrový systém hl. 125mm, pohledová š. 50mm, RAL 7048</t>
  </si>
  <si>
    <t xml:space="preserve">dvoukřídlé otočné dveře, 1x výklopný nadsvětlík, 1x nadsvětlík, 2x pevné zasklení,  </t>
  </si>
  <si>
    <t>tepelně izolační bezpečnostní trojsklo Ug=0,6Wm-2-K1, sítotisk pro nadsvětlíky</t>
  </si>
  <si>
    <t>kompletní dodávka a montáž včetně povrchové úpravy a všech doplňků, prosklená fasáda 6304</t>
  </si>
  <si>
    <t>209</t>
  </si>
  <si>
    <t>PF-6305.R</t>
  </si>
  <si>
    <t>D+M - prosklená fasáda - 4 dílná - 3000x3620mm - hliníkový sloupkopříčkový rastrový systém - kompletní provedení včetně povrchové úpravy a všech doplňků dle tabulky prvků ozn. 6305</t>
  </si>
  <si>
    <t>-2097989069</t>
  </si>
  <si>
    <t>D+M - prosklená fasáda - 4 dílná - 3000x3620mm - hliníkový sloupkopříčkový rastrový systém hl. 125mm, pohledová š. 50mm, RAL 7048</t>
  </si>
  <si>
    <t>dvoukřídlé otočné dveře, 1x výklopný nadsvětlík, 1x nadsvětlík, 1x pevné zasklení, tepelně izolační bezpečnostní trojsklo Ug=0,6Wm-2-K1</t>
  </si>
  <si>
    <t>samozavírač, pákový ovladač, nerez kování, přímé madlo, sítotisk pro nadsvětlíky</t>
  </si>
  <si>
    <t>kompletní dodávka a montáž včetně povrchové úpravy a všech doplňků, prosklená fasáda 6305</t>
  </si>
  <si>
    <t>210</t>
  </si>
  <si>
    <t>PF-6306.R</t>
  </si>
  <si>
    <t>D+M - prosklená fasáda - 4 dílná - 3200x3620mm - hliníkový sloupkopříčkový rastrový systém - kompletní provedení včetně povrchové úpravy a všech doplňků dle tabulky prvků ozn. 6306</t>
  </si>
  <si>
    <t>479068770</t>
  </si>
  <si>
    <t>1x výklopný nadsvětlík, 1x nadsvětlík, 2x pevné zasklení, tepelně izolační bezpečnostní trojsklo Ug=0,6Wm-2-K1</t>
  </si>
  <si>
    <t>sítotisk pro nadsvětlíky - kompletní dodávka a montáž včetně povrchové úpravy a všech doplňků, prosklená fasáda 6306</t>
  </si>
  <si>
    <t>211</t>
  </si>
  <si>
    <t>PF-6307.R</t>
  </si>
  <si>
    <t>D+M - prosklená fasáda - 4 dílná - 3450x3620mm - hliníkový sloupkopříčkový rastrový systém - kompletní provedení včetně povrchové úpravy a všech doplňků dle tabulky prvků ozn. 6307</t>
  </si>
  <si>
    <t>-1353613719</t>
  </si>
  <si>
    <t>D+M - prosklená fasáda - 4 dílná - 3450x3620mm - hliníkový sloupkopříčkový rastrový systém hl. 125mm, pohledová š. 50mm, RAL 7048</t>
  </si>
  <si>
    <t>jednokřídlé otočné dveře, 1x výklopný nadsvětlík, 1x nadsvětlík, 1x pevné zasklení, rohové napojení 90° na 6308</t>
  </si>
  <si>
    <t>tepelně izolační bezpečnostní trojsklo Ug=0,6Wm-2-K1, pákový ovladač, nerez kování, přímé madlo, sítotisk pro nadsvětlíky</t>
  </si>
  <si>
    <t>kompletní dodávka a montáž včetně povrchové úpravy a všech doplňků, prosklená fasáda 6307</t>
  </si>
  <si>
    <t>212</t>
  </si>
  <si>
    <t>PF-6308.R</t>
  </si>
  <si>
    <t>D+M - prosklená fasáda - 6 dílná - 4450x3620mm - hliníkový sloupkopříčkový rastrový systém - kompletní provedení včetně povrchové úpravy a všech doplňků dle tabulky prvků ozn. 6308</t>
  </si>
  <si>
    <t>578080955</t>
  </si>
  <si>
    <t>D+M - prosklená fasáda - 6 dílná - 4450x3620mm - hliníkový sloupkopříčkový rastrový systém hl. 125mm, pohledová š. 50mm, RAL 7048</t>
  </si>
  <si>
    <t>3x nadsvětlík, 3x pevné zasklení, tepelně izolační bezpečnostní trojsklo Ug=0,6Wm-2-K1, sítotisk pro nadsvětlíky</t>
  </si>
  <si>
    <t>kompletní dodávka a montáž včetně povrchové úpravy a všech doplňků, prosklená fasáda 6308</t>
  </si>
  <si>
    <t>213</t>
  </si>
  <si>
    <t>998761201</t>
  </si>
  <si>
    <t>Přesun hmot procentní pro konstrukce prosvětlovací v objektech v do 6 m</t>
  </si>
  <si>
    <t>%</t>
  </si>
  <si>
    <t>-1023799664</t>
  </si>
  <si>
    <t>762</t>
  </si>
  <si>
    <t>Konstrukce tesařské</t>
  </si>
  <si>
    <t>341</t>
  </si>
  <si>
    <t>762361333.R</t>
  </si>
  <si>
    <t>Konstrukční a vyrovnávací vrstva pod klempířské prvky (atiky) z desek březové překližky vodovzdorné tl.24mm, foliovaná se zatřenými řeznými hranami vodovzdorným lakem, kotvení mechanické k nosné konstrukci po max. 0,5m</t>
  </si>
  <si>
    <t>883956410</t>
  </si>
  <si>
    <t>"pás u atiky" (10,64+4,76+0,93+0,93+22,04+8,84+22,04+3,00+5,013+15,07+4,22)*0,48</t>
  </si>
  <si>
    <t>763</t>
  </si>
  <si>
    <t>Konstrukce suché výstavby</t>
  </si>
  <si>
    <t>214</t>
  </si>
  <si>
    <t>763121714</t>
  </si>
  <si>
    <t>SDK stěna předsazená základní penetrační nátěr</t>
  </si>
  <si>
    <t>-1371682182</t>
  </si>
  <si>
    <t>"1.NP" 0,40*2*3,22*2</t>
  </si>
  <si>
    <t>215</t>
  </si>
  <si>
    <t>763121762</t>
  </si>
  <si>
    <t>Příplatek k SDK stěně předsazené za rovinnost kvality Q4</t>
  </si>
  <si>
    <t>-522631653</t>
  </si>
  <si>
    <t>"skladba 5601" 8,26+1,09</t>
  </si>
  <si>
    <t>216</t>
  </si>
  <si>
    <t>763122413</t>
  </si>
  <si>
    <t>SDK stěna šachtová tl 100 mm profil CW+UW 75 desky 2xDF 12,5 bez izolace EI 30</t>
  </si>
  <si>
    <t>-132099531</t>
  </si>
  <si>
    <t>217</t>
  </si>
  <si>
    <t>763131451</t>
  </si>
  <si>
    <t>SDK podhled deska 1xH2 12,5 bez izolace dvouvrstvá spodní kce profil CD+UD</t>
  </si>
  <si>
    <t>914282021</t>
  </si>
  <si>
    <t>218</t>
  </si>
  <si>
    <t>763131490.R</t>
  </si>
  <si>
    <t>SDK podhled - kruhový akustický panel - viz skladba 5604</t>
  </si>
  <si>
    <t>268988692</t>
  </si>
  <si>
    <t xml:space="preserve">D+M - kruhový akustický panel, panel z kamenné vlny s vysokou tuhostí, hrany rovné, probarvený odstín NCS, zavěšení na nosník ocelový na stavitelných </t>
  </si>
  <si>
    <t>závěsech s pružinovou kotvou, 3 rozměrové varianty A Ø800   - 7ks, B Ø1200 - 9ks, C Ø1600 - 4ks</t>
  </si>
  <si>
    <t>kompletní dodávka a montáž včetně kotvení, skladba 5604</t>
  </si>
  <si>
    <t>"skladba 5604" 21,729</t>
  </si>
  <si>
    <t>219</t>
  </si>
  <si>
    <t>763131714</t>
  </si>
  <si>
    <t>SDK podhled základní penetrační nátěr</t>
  </si>
  <si>
    <t>-1632766958</t>
  </si>
  <si>
    <t>220</t>
  </si>
  <si>
    <t>763135102</t>
  </si>
  <si>
    <t>Montáž SDK kazetového podhledu z kazet 600x600 mm na zavěšenou polozapuštěnou nosnou konstrukci</t>
  </si>
  <si>
    <t>96422191</t>
  </si>
  <si>
    <t>"skladba 5602" 101,48</t>
  </si>
  <si>
    <t>221</t>
  </si>
  <si>
    <t>5903058.R</t>
  </si>
  <si>
    <t>podhled kazetový polozapuštěný rastr tl 15mm 600x600mm - specifikace dle skladby 5602</t>
  </si>
  <si>
    <t>1846457630</t>
  </si>
  <si>
    <t>101,48*1,05 'Přepočtené koeficientem množství</t>
  </si>
  <si>
    <t>222</t>
  </si>
  <si>
    <t>763169.R</t>
  </si>
  <si>
    <t>Lamelový akustický podhled - specifikace dle skladby 5603</t>
  </si>
  <si>
    <t>-1514514383</t>
  </si>
  <si>
    <t>D+M - lamelový akustický podhled, lamela obdelníkového průřezu 30x100mm ocelová tl.0,7mm s děrováním a akustickou tkaninou, nástřik RAL</t>
  </si>
  <si>
    <t>nosník ocelový na stavitelných závěsech - kompletní dodávka a montáž včetně kotvení, skladba 5603</t>
  </si>
  <si>
    <t>"skladba 5603" 447,46</t>
  </si>
  <si>
    <t>223</t>
  </si>
  <si>
    <t>763411110.R</t>
  </si>
  <si>
    <t>Sanitární příčky včetně dveří, desky DTD - laminátem tl 25-30 mm - 1100x2220mm - specifikace dle tab. prvků oz. 7001</t>
  </si>
  <si>
    <t>1782138924</t>
  </si>
  <si>
    <t>D+M - sanitární příčka 1100 x 2220mm včetně dveří š.700mm, desky DTD - laminované tl 25-30 mm, pohledově skryté hliníkové profily, nerez dveřní kování</t>
  </si>
  <si>
    <t>kompletní dodávka a montáž včetně kotvení, sanitární příčky 7001</t>
  </si>
  <si>
    <t>224</t>
  </si>
  <si>
    <t>7634111101.R</t>
  </si>
  <si>
    <t>Sanitární příčky včetně dveří, desky DTD - laminátem tl 25-30 mm - kabina pro dvě toalety 1860+1530+1530x2220mm - specifikace dle tab. prvků oz. 7002</t>
  </si>
  <si>
    <t>428234046</t>
  </si>
  <si>
    <t>D+M - sanitární příčka pro dvě toalety 1860+1530+1530x2220mm včetně dveří, desky DTD - laminované tl 25-30 mm</t>
  </si>
  <si>
    <t>pohledově skryté hliníkové profily, nerez dveřní kování</t>
  </si>
  <si>
    <t>kompletní dodávka a montáž včetně kotvení, sanitární příčky 7002</t>
  </si>
  <si>
    <t>225</t>
  </si>
  <si>
    <t>7634111102.R</t>
  </si>
  <si>
    <t>Sanitární příčky včetně dveří, desky DTD - laminátem tl 25-30 mm - kabina pro toaletu s pisoárovou zástěnou 1860+1530+850x2220mm - specifikace dle tab. prvků oz. 7003</t>
  </si>
  <si>
    <t>-1705189052</t>
  </si>
  <si>
    <t>D+M - sanitární příčka  pro toaletu s pisoárovou zástěnou 1860+1530+850x2220mm včetně dveří,  desky DTD</t>
  </si>
  <si>
    <t>laminované tl 25-30 mm, pohledově skryté hliníkové profily, nerez dveřní kování</t>
  </si>
  <si>
    <t>kompletní dodávka a montáž včetně kotvení, sanitární příčky 7003</t>
  </si>
  <si>
    <t>226</t>
  </si>
  <si>
    <t>998763401</t>
  </si>
  <si>
    <t>Přesun hmot procentní pro sádrokartonové konstrukce v objektech v do 6 m</t>
  </si>
  <si>
    <t>589588086</t>
  </si>
  <si>
    <t>764</t>
  </si>
  <si>
    <t>Konstrukce klempířské</t>
  </si>
  <si>
    <t>228</t>
  </si>
  <si>
    <t>764214402.R</t>
  </si>
  <si>
    <t>Oplechování horních ploch a nadezdívek (atik) mechanicky kotvené rš 175 mm - výztužný profil atiky z pozinkovaného plechu 150/25 tl. 1,0 mm - žárově pozinkovaný plechtl. 1,0 mm kotvení: vroubkované hřebíky, úhlové příponky - nerez, vruty ozn. 6702</t>
  </si>
  <si>
    <t>1291900357</t>
  </si>
  <si>
    <t>314</t>
  </si>
  <si>
    <t>764214403.R</t>
  </si>
  <si>
    <t>Oplechování horních ploch a nadezdívek (atik) mechanicky kotvené rš 175 mm - výztužný profil atiky z pozinkovaného plechu 150/25 tl. 1,0 mm - žárově pozinkovaný plechtl. 1,0 mm kotvení: vroubkované hřebíky, úhlové příponky - nerez, vruty ozn. 6707</t>
  </si>
  <si>
    <t>-1040936603</t>
  </si>
  <si>
    <t>234</t>
  </si>
  <si>
    <t>KL-6713.R</t>
  </si>
  <si>
    <t>D+M - čtyřhranný lemující límec VZT 400 x 250mm proti zatečení - rš. 250mm - kompletní dodávka a montáž včetně kotvení, klempířský  výrobek 6713</t>
  </si>
  <si>
    <t>378872140</t>
  </si>
  <si>
    <t>235</t>
  </si>
  <si>
    <t>KL-6714.R</t>
  </si>
  <si>
    <t>D+M - čtyřhranný lemující límec VZT 400 x 280mm proti zatečení - rš. 250mm - kompletní dodávka a montáž včetně kotvení, klempířský  výrobek 6714</t>
  </si>
  <si>
    <t>-422447631</t>
  </si>
  <si>
    <t>236</t>
  </si>
  <si>
    <t>KL-6715.R</t>
  </si>
  <si>
    <t>D+M - čtyřhranný lemující límec VZT 500x250mm  proti zatečení - rš. 250mm - kompletní dodávka a montáž včetně kotvení, klempířský  výrobek 6715</t>
  </si>
  <si>
    <t>-1213799151</t>
  </si>
  <si>
    <t>237</t>
  </si>
  <si>
    <t>KL-6716.R</t>
  </si>
  <si>
    <t>D+M - čtyřhranný lemující límec VZT 500x200mm proti zatečení - rš. 250mm - kompletní dodávka a montáž včetně kotvení, klempířský  výrobek 6716</t>
  </si>
  <si>
    <t>-182735681</t>
  </si>
  <si>
    <t>238</t>
  </si>
  <si>
    <t>KL-6717.R</t>
  </si>
  <si>
    <t>D+M - kruhový lemující límec odvětrání kanalizace Ø 100mm proti zatečení - rš. 250mm - kompletní dodávka a montáž včetně kotvení, klempířský  výrobek 6717</t>
  </si>
  <si>
    <t>277115839</t>
  </si>
  <si>
    <t>239</t>
  </si>
  <si>
    <t>KL-6718.R</t>
  </si>
  <si>
    <t>D+M - kruhový lemující límec VZT Ø125mm proti zatečení - rš. 250mm - kompletní dodávka a montáž včetně kotvení, klempířský  výrobek 6718</t>
  </si>
  <si>
    <t>2145774384</t>
  </si>
  <si>
    <t>240</t>
  </si>
  <si>
    <t>KL-6719.R</t>
  </si>
  <si>
    <t>D+M - kruhový lemující límec odvětrání radonu Ø150mm proti zatečení - rš. 250mm - kompletní dodávka a montáž včetně kotvení, klempířský  výrobek 6719</t>
  </si>
  <si>
    <t>-333036095</t>
  </si>
  <si>
    <t>241</t>
  </si>
  <si>
    <t>764226404.R</t>
  </si>
  <si>
    <t>Oplechování parapetů rovných z Al plechu s povrchovou úpravou rš 260 mm, lepené - kompletní dodávka a montáž včetně kotvení, klempířský  výrobek 6720</t>
  </si>
  <si>
    <t>-646814190</t>
  </si>
  <si>
    <t>242</t>
  </si>
  <si>
    <t>764221400.R</t>
  </si>
  <si>
    <t>Perforovaná větrací mřížka dřevěné fasády a atiky střechy z Al plechu rš 100 mm - kompletní dodávka a montáž včetně kotvení, klempířský  výrobek 6721</t>
  </si>
  <si>
    <t>-232403197</t>
  </si>
  <si>
    <t>243</t>
  </si>
  <si>
    <t>998764201</t>
  </si>
  <si>
    <t>Přesun hmot procentní pro konstrukce klempířské v objektech v do 6 m</t>
  </si>
  <si>
    <t>83223946</t>
  </si>
  <si>
    <t>766</t>
  </si>
  <si>
    <t>Konstrukce truhlářské</t>
  </si>
  <si>
    <t>325</t>
  </si>
  <si>
    <t>766629619.R</t>
  </si>
  <si>
    <t>Předsazená montáž otvorových výplní oken upevňovacími body a rámem z termoplastické pěny, šířky vyložení do 160 mm - montáž včetně dodávky potřebného materiálu</t>
  </si>
  <si>
    <t>-243684560</t>
  </si>
  <si>
    <t>(3,62+15,105)*2</t>
  </si>
  <si>
    <t>(3,62+4,48)*2</t>
  </si>
  <si>
    <t>(3,62+4,79)*2</t>
  </si>
  <si>
    <t>(3,62+3,20)*2</t>
  </si>
  <si>
    <t>(3,62+3,00)*2</t>
  </si>
  <si>
    <t>(3,62+3,45)*2</t>
  </si>
  <si>
    <t>(3,62+4,45)*2</t>
  </si>
  <si>
    <t>324</t>
  </si>
  <si>
    <t>766629631.R</t>
  </si>
  <si>
    <t>Předsazená montáž otvorových výplní dveří utěsnění připojovací spáry ostění nebo nadpraží komprimační páskou - montáž včetně dodávky potřebného materiálu</t>
  </si>
  <si>
    <t>1073869688</t>
  </si>
  <si>
    <t>41,60*2*1,10</t>
  </si>
  <si>
    <t>326</t>
  </si>
  <si>
    <t>766629632.R</t>
  </si>
  <si>
    <t>1404254517</t>
  </si>
  <si>
    <t>141,270*2*1,05</t>
  </si>
  <si>
    <t>322</t>
  </si>
  <si>
    <t>766629641</t>
  </si>
  <si>
    <t>Předsazená montáž oken kotvením upevňovacími body a rámem z termoplastické pěny vyložení 95 mm</t>
  </si>
  <si>
    <t>474101762</t>
  </si>
  <si>
    <t>(1,00+8,20)*2</t>
  </si>
  <si>
    <t>(1,00+1,80)*2</t>
  </si>
  <si>
    <t>(1,00+0,80)*2</t>
  </si>
  <si>
    <t>(1,00+4,40)*2</t>
  </si>
  <si>
    <t>323</t>
  </si>
  <si>
    <t>28374037</t>
  </si>
  <si>
    <t>hranol z termoplastické pěny na bázi PS 197mm podkladní otvorových výplní při předsazené montáží</t>
  </si>
  <si>
    <t>-446449749</t>
  </si>
  <si>
    <t>44*1,1 'Přepočtené koeficientem množství</t>
  </si>
  <si>
    <t>244</t>
  </si>
  <si>
    <t>TR-6801.R</t>
  </si>
  <si>
    <t>D+M - vnitřní parapet 1100 x 240mm - systémový parapet DTD laminovaná CPL tl. cca 18mm, boční lišty, lepený - kompletní dodávka a montáž včetně kotvení, truhlářský výrobek 6801</t>
  </si>
  <si>
    <t>-1607290391</t>
  </si>
  <si>
    <t>245</t>
  </si>
  <si>
    <t>TR-6802.R</t>
  </si>
  <si>
    <t>D+M - vnitřní parapet 950 x 390mm - systémový parapet DTD laminovaná CPL tl. cca 18mm, boční lišty, lepený - kompletní dodávka a montáž včetně kotvení, truhlářský výrobek 6802</t>
  </si>
  <si>
    <t>1914927485</t>
  </si>
  <si>
    <t>246</t>
  </si>
  <si>
    <t>TR-6803.R</t>
  </si>
  <si>
    <t>D+M - vnitřní parapet dl. 2950 x 340mm - systémový parapet DTD laminovaná CPL tl. cca 18mm, boční lišty, lepený - kompletní dodávka a montáž včetně kotvení, truhlářský výrobek 6803</t>
  </si>
  <si>
    <t>-1146206549</t>
  </si>
  <si>
    <t>247</t>
  </si>
  <si>
    <t>TR-6804.R</t>
  </si>
  <si>
    <t>D+M - vnitřní parapet dl. 1850x270mm  - systémový parapet DTD laminovaná CPL tl. cca 18mm, boční lišty, lepený - kompletní dodávka a montáž včetně kotvení, truhlářský výrobek 6804</t>
  </si>
  <si>
    <t>-2002655871</t>
  </si>
  <si>
    <t>248</t>
  </si>
  <si>
    <t>TR-6805.R</t>
  </si>
  <si>
    <t>D+M - vnitřní parapet dl. 650x270mm  - systémový parapet DTD laminovaná CPL tl. cca 18mm, boční lišty, lepený - kompletní dodávka a montáž včetně kotvení, truhlářský výrobek 6805</t>
  </si>
  <si>
    <t>-1502212458</t>
  </si>
  <si>
    <t>249</t>
  </si>
  <si>
    <t>TR-6806.R</t>
  </si>
  <si>
    <t>D+M - vnitřní parapet dl. 1800x240mm - systémový parapet DTD laminovaná CPL tl. cca 18mm, boční lišty, lepený - kompletní dodávka a montáž včetně kotvení, truhlářský výrobek 6806</t>
  </si>
  <si>
    <t>1066024114</t>
  </si>
  <si>
    <t>250</t>
  </si>
  <si>
    <t>TR-6807.R</t>
  </si>
  <si>
    <t>D+M - vnitřní parapet dl. 800x240mm - systémový parapet DTD laminovaná CPL tl. cca 18mm, boční lišty, lepený - kompletní dodávka a montáž včetně kotvení, truhlářský výrobek 6807</t>
  </si>
  <si>
    <t>889770498</t>
  </si>
  <si>
    <t>251</t>
  </si>
  <si>
    <t>TR-6808.R</t>
  </si>
  <si>
    <t>D+M - vnitřní parapet dl. 4400x240mm - systémový parapet DTD laminovaná CPL tl. cca 18mm, boční lišty, lepený - kompletní dodávka a montáž včetně kotvení, truhlářský výrobek 6808</t>
  </si>
  <si>
    <t>2020585940</t>
  </si>
  <si>
    <t>252</t>
  </si>
  <si>
    <t>TR-6809.R</t>
  </si>
  <si>
    <t>D+M - tvarovaná umyvadlová deska 900x450mm pro vsazení umyvadla, technický kamen (akrylátová pryskyřice - polymethylmethakrylát PMMA, plněný přírodním minerálem), tl. 20 mm, ocelové konzoly  - kompletní výroba, dodávka a montáž včetně konzol - ozn. 6809</t>
  </si>
  <si>
    <t>-1838413339</t>
  </si>
  <si>
    <t>253</t>
  </si>
  <si>
    <t>TR-6810.R</t>
  </si>
  <si>
    <t>D+M - dubová soklová lišta 30x10mm dřevěné podlahy  - kompletní dodávka a montáž včetně kotvení, truhlářský výrobek 6810</t>
  </si>
  <si>
    <t>187456885</t>
  </si>
  <si>
    <t>254</t>
  </si>
  <si>
    <t>998766201</t>
  </si>
  <si>
    <t>Přesun hmot procentní pro kce truhlářské v objektech v do 6 m</t>
  </si>
  <si>
    <t>-520219557</t>
  </si>
  <si>
    <t>767</t>
  </si>
  <si>
    <t>Konstrukce zámečnické</t>
  </si>
  <si>
    <t>255</t>
  </si>
  <si>
    <t>ZV-6601.R</t>
  </si>
  <si>
    <t>D+M - žebřík na střechu včetně ochranného koše - kompletní výroba, dodávka a montáž včetně kotvení a povrchové úpravy, zámečnický výrobek 6601</t>
  </si>
  <si>
    <t>40409741</t>
  </si>
  <si>
    <t>256</t>
  </si>
  <si>
    <t>ZV-6602.R</t>
  </si>
  <si>
    <t>D+M - zábradlí opěrné stěny a vstupní branka dl. 3520+6801+3600+16980+1500mm - kompletní výroba, dodávka a montáž včetně kotvení a povrchové úpravy, zámečnický výrobek 6602</t>
  </si>
  <si>
    <t>1278484008</t>
  </si>
  <si>
    <t>257</t>
  </si>
  <si>
    <t>ZV-6603.R</t>
  </si>
  <si>
    <t>D+M - zábradlí vedlejšího schodiště 01 dl. 3365mm - kompletní výroba, dodávka a montáž včetně kotvení a povrchové úpravy, zámečnický výrobek 6603</t>
  </si>
  <si>
    <t>-1809772336</t>
  </si>
  <si>
    <t>258</t>
  </si>
  <si>
    <t>ZV-6604.R</t>
  </si>
  <si>
    <t>D+M - zábradlí hlavního schodiště 02 dl. 1442mm - kompletní výroba, dodávka a montáž včetně kotvení a povrchové úpravy, zámečnický výrobek 6604</t>
  </si>
  <si>
    <t>1418355511</t>
  </si>
  <si>
    <t>259</t>
  </si>
  <si>
    <t>ZV-6605.R</t>
  </si>
  <si>
    <t>D+M - zábradlí rampy dl. 12700+6776+4237+2014+9132mm - kompletní výroba, dodávka a montáž včetně kotvení a povrchové úpravy, zámečnický výrobek 6605</t>
  </si>
  <si>
    <t>-1377053215</t>
  </si>
  <si>
    <t>260</t>
  </si>
  <si>
    <t>ZV-6606.R</t>
  </si>
  <si>
    <t>D+M - 2D oplocení dl. 2070+2430+5560+780mm, jednokřídlá branka dl. 1200mm, doplněný pletivový plot dl. 5000mm - kompletní dodávka a montáž včetně kotvení, doplňků a povrchové úpravy, zámečnický výrobek 6606</t>
  </si>
  <si>
    <t>-146048596</t>
  </si>
  <si>
    <t>261</t>
  </si>
  <si>
    <t>ZV-6607.R</t>
  </si>
  <si>
    <t>D+M - zábradlí tribuny dl. 3630mm - kompletní výroba, dodávka a montáž včetně kotvení a povrchové úpravy,  zámečnický výrobek 6607</t>
  </si>
  <si>
    <t>715369830</t>
  </si>
  <si>
    <t>315</t>
  </si>
  <si>
    <t>ZV-6608.R</t>
  </si>
  <si>
    <t>D+M - doplněný pletivový plot dl. 2500mm, výška 1800mm - kompletní výroba, dodávka a montáž včetně kotvení a povrchové úpravy,  zámečnický výrobek 6608</t>
  </si>
  <si>
    <t>479991849</t>
  </si>
  <si>
    <t>316</t>
  </si>
  <si>
    <t>ZV-6609.R</t>
  </si>
  <si>
    <t>"D+M - revizní dvířka pro rozvaděč do dřevěné fasády, 
rozměry šířka 700 x výška 800mm - kompletní dodávka a montáž včetně kotvení, doplňků a povrchové úpravy, zámečnický výrobek 6609"</t>
  </si>
  <si>
    <t>1612379399</t>
  </si>
  <si>
    <t>317</t>
  </si>
  <si>
    <t>ZV-6610.R</t>
  </si>
  <si>
    <t>D+M - revizní dvířka pro plynoměrnou skříň do dřevěné fasády, rozměry: šířka 600 x výška 600mm - kompletní dodávka a montáž včetně kotvení, doplňků a povrchové úpravy, zámečnický výrobek 6610</t>
  </si>
  <si>
    <t>-148331124</t>
  </si>
  <si>
    <t>318</t>
  </si>
  <si>
    <t>ZV-6611.R</t>
  </si>
  <si>
    <t xml:space="preserve">D+M - revizní dvířka pro zkušební svorku do dřevěné fasády, rozměry: šířka 300 x výška 300mm - kompletní dodávka a montáž včetně kotvení, doplňků a povrchové úpravy, zámečnický výrobek 6611  </t>
  </si>
  <si>
    <t>-357830980</t>
  </si>
  <si>
    <t>319</t>
  </si>
  <si>
    <t>ZV-6612.R</t>
  </si>
  <si>
    <t>D+M - Revizní dvířka pro slaboproudý rozvaděč do dřevěné fasády, rozměry: šířka 400 x výška 600mm  - kompletní dodávka a montáž včetně kotvení, doplňků a povrchové úpravy, zámečnický výrobek 6612</t>
  </si>
  <si>
    <t>1232607003</t>
  </si>
  <si>
    <t>320</t>
  </si>
  <si>
    <t>ZV-6613.R</t>
  </si>
  <si>
    <t>D+M - Revizní poklop VZT jednotky, rozměr konstukce: 1680 x 2950mm, rozměr poklopu: 1500 x 2000mm  - kompletní dodávka a montáž včetně kotvení, doplňků a povrchové úpravy, zámečnický výrobek 6613</t>
  </si>
  <si>
    <t>1275808475</t>
  </si>
  <si>
    <t>321</t>
  </si>
  <si>
    <t>ZV-6614.R</t>
  </si>
  <si>
    <t>D+M - Nerezová trubka, rozměry: Ø100x3mm, délka 500mm  - kompletní dodávka a montáž včetně kotvení, zabudování, zámečnický výrobek 6614</t>
  </si>
  <si>
    <t>1360944618</t>
  </si>
  <si>
    <t>262</t>
  </si>
  <si>
    <t>998767201</t>
  </si>
  <si>
    <t>Přesun hmot procentní pro zámečnické konstrukce v objektech v do 6 m</t>
  </si>
  <si>
    <t>1519889993</t>
  </si>
  <si>
    <t>771</t>
  </si>
  <si>
    <t>Podlahy z dlaždic</t>
  </si>
  <si>
    <t>263</t>
  </si>
  <si>
    <t>771151022</t>
  </si>
  <si>
    <t>Samonivelační stěrka podlah pevnosti 30 MPa tl přes 3 do 5 mm</t>
  </si>
  <si>
    <t>-1888644979</t>
  </si>
  <si>
    <t>"viz skladby podlah - 5501" 265,52-(4,91+4,86+41,18)</t>
  </si>
  <si>
    <t>"viz skladby podlah - 5502" (4,91+4,86)</t>
  </si>
  <si>
    <t>264</t>
  </si>
  <si>
    <t>771474113</t>
  </si>
  <si>
    <t>Montáž soklů z dlaždic keramických rovných flexibilní lepidlo v přes 90 do 120 mm</t>
  </si>
  <si>
    <t>-1163848607</t>
  </si>
  <si>
    <t>"mč. 1.1" 2,87</t>
  </si>
  <si>
    <t>"mč. 1.2" 3,07</t>
  </si>
  <si>
    <t>"mč. 1.3" (3,00+3,20+6,60+1,65*2+1,00+6,00+1,20+16,40+4,40)</t>
  </si>
  <si>
    <t>"mč. 1.4" (2,20+3,60)*2</t>
  </si>
  <si>
    <t>"mč. 1.5" (2,05+2,85)*2</t>
  </si>
  <si>
    <t>"mč. 1.9" (4,20+3,80)*2</t>
  </si>
  <si>
    <t>"mč. 1.15" (4,75+3,80)*2</t>
  </si>
  <si>
    <t>"mč. 2.1" (10,20+0,70*2+0,85*2+4,60)</t>
  </si>
  <si>
    <t>"mč. 2.3" (1,80+1,20)*2</t>
  </si>
  <si>
    <t>"mč. 2.6" (1,90*2+0,95)</t>
  </si>
  <si>
    <t>"mč. 2.9" (1,45*2+1,20)</t>
  </si>
  <si>
    <t>265</t>
  </si>
  <si>
    <t>59761009</t>
  </si>
  <si>
    <t>sokl-dlažba keramická slinutá hladká do interiéru i exteriéru 600x95mm</t>
  </si>
  <si>
    <t>-115483278</t>
  </si>
  <si>
    <t>138,29*1,837 'Přepočtené koeficientem množství</t>
  </si>
  <si>
    <t>266</t>
  </si>
  <si>
    <t>771574261</t>
  </si>
  <si>
    <t>Montáž podlah keramických velkoformát pro mechanické zatížení protiskluzných lepených flexibilním lepidlem přes 2 do 4 ks/m2</t>
  </si>
  <si>
    <t>1908927350</t>
  </si>
  <si>
    <t>267</t>
  </si>
  <si>
    <t>59761415.R</t>
  </si>
  <si>
    <t>Dlažba keramická slinutá rektifikovatelná neglazovaná, protiskluznost R10B, 598x598 
světle šedá-
efekt teraca - specifikace dle skl. 5501</t>
  </si>
  <si>
    <t>1256494349</t>
  </si>
  <si>
    <t>214,57*1,15 'Přepočtené koeficientem množství</t>
  </si>
  <si>
    <t>268</t>
  </si>
  <si>
    <t>771574263</t>
  </si>
  <si>
    <t>Montáž podlah keramických pro mechanické zatížení protiskluzných lepených flexibilním lepidlem</t>
  </si>
  <si>
    <t>79630229</t>
  </si>
  <si>
    <t>269</t>
  </si>
  <si>
    <t>59761444.R</t>
  </si>
  <si>
    <t>Dlažba keramická slinutá rektifikovatelná neglazovaná, protiskluznost R10B, 598x298
 světle šedá-
efekt teraca - specifikace dle skl. 5502</t>
  </si>
  <si>
    <t>-447524643</t>
  </si>
  <si>
    <t>9,77*1,1 'Přepočtené koeficientem množství</t>
  </si>
  <si>
    <t>270</t>
  </si>
  <si>
    <t>771591112</t>
  </si>
  <si>
    <t>Izolace pod dlažbu nátěrem nebo stěrkou ve dvou vrstvách</t>
  </si>
  <si>
    <t>157331482</t>
  </si>
  <si>
    <t>271</t>
  </si>
  <si>
    <t>998771101</t>
  </si>
  <si>
    <t>Přesun hmot tonážní pro podlahy z dlaždic v objektech v do 6 m</t>
  </si>
  <si>
    <t>-562204344</t>
  </si>
  <si>
    <t>775</t>
  </si>
  <si>
    <t>Podlahy skládané</t>
  </si>
  <si>
    <t>272</t>
  </si>
  <si>
    <t>775141122</t>
  </si>
  <si>
    <t>Vyrovnání podkladu skládaných podlah stěrkou pevnosti 30 MPa tl přes 3 do 5 mm</t>
  </si>
  <si>
    <t>-1368591599</t>
  </si>
  <si>
    <t>"viz skladby podlah - 5503" 41,18</t>
  </si>
  <si>
    <t>273</t>
  </si>
  <si>
    <t>775413315</t>
  </si>
  <si>
    <t>Montáž soklíku ze dřeva tvrdého nebo měkkého lepeného</t>
  </si>
  <si>
    <t>337532705</t>
  </si>
  <si>
    <t>"viz skladby podlah - 5503"</t>
  </si>
  <si>
    <t>"mč. 1.19" 20</t>
  </si>
  <si>
    <t>274</t>
  </si>
  <si>
    <t>61418155.R</t>
  </si>
  <si>
    <t>soklová lišta dub výšky 30mm, šířky 8mm s oblou horní hranou</t>
  </si>
  <si>
    <t>40584782</t>
  </si>
  <si>
    <t>20*1,08 'Přepočtené koeficientem množství</t>
  </si>
  <si>
    <t>275</t>
  </si>
  <si>
    <t>775541111</t>
  </si>
  <si>
    <t>Montáž podlah plovoucích z lamel dýhovaných a laminovaných lepených v drážce š dílce do 150 mm</t>
  </si>
  <si>
    <t>-836264214</t>
  </si>
  <si>
    <t>276</t>
  </si>
  <si>
    <t>61198050.R</t>
  </si>
  <si>
    <t>Třívrstvá dřevěná podlaha 120x2000x15mm- nášlap dub min. 4mm - specifikace dle skl. 5503</t>
  </si>
  <si>
    <t>1475559979</t>
  </si>
  <si>
    <t>41,18*1,08 'Přepočtené koeficientem množství</t>
  </si>
  <si>
    <t>277</t>
  </si>
  <si>
    <t>775541191</t>
  </si>
  <si>
    <t>Příplatek k montáži podlah plovoucích z lamel dýhovaných a laminovaných za lepení k podkladu</t>
  </si>
  <si>
    <t>-110874961</t>
  </si>
  <si>
    <t>278</t>
  </si>
  <si>
    <t>775591411</t>
  </si>
  <si>
    <t>Podlahy dřevěné, nátěr olejem a voskování</t>
  </si>
  <si>
    <t>-1150691139</t>
  </si>
  <si>
    <t>279</t>
  </si>
  <si>
    <t>998775101</t>
  </si>
  <si>
    <t>Přesun hmot tonážní pro podlahy dřevěné v objektech v do 6 m</t>
  </si>
  <si>
    <t>-1226614439</t>
  </si>
  <si>
    <t>781</t>
  </si>
  <si>
    <t>Dokončovací práce - obklady</t>
  </si>
  <si>
    <t>280</t>
  </si>
  <si>
    <t>781121011</t>
  </si>
  <si>
    <t>Nátěr penetrační na stěnu</t>
  </si>
  <si>
    <t>-128399322</t>
  </si>
  <si>
    <t>"mč. 1.8" (1,82+2,70)*2*2,65-0,70*2,17</t>
  </si>
  <si>
    <t>"mč. 1.10" (1,80+2,15)*2*2,65-(0,80*2,17)</t>
  </si>
  <si>
    <t>"mč. 1.11" (1,90+1,25)*2*2,65-(0,70*2,17)</t>
  </si>
  <si>
    <t>"mč. 1.12" (1,00+2,26)*2*2,65-(0,70*2,17*2+0,80*2,17)</t>
  </si>
  <si>
    <t>"mč. 1.13" (0,90+1,60)*2*1,60-(0,70*1,60)</t>
  </si>
  <si>
    <t>"mč. 1.14" (0,90+1,50)*2*2,65-0,70*2,17</t>
  </si>
  <si>
    <t>"mč. 1.18" (1,80+2,70)*2*2,65-0,70*2,17</t>
  </si>
  <si>
    <t>"mč. 2.8" (2,95+2,70)*2*2,82-(0,80*2,17)</t>
  </si>
  <si>
    <t>"mč. 2.10" (1,85+1,00)*2*2,65-(0,70*2,17*2)</t>
  </si>
  <si>
    <t>"mč. 2.11" (1,70+1,00)*2*2,82-(0,70*2,17)</t>
  </si>
  <si>
    <t>"mč. 2.12" (1,65+1,40)*2*2,65-(0,70*2,17*2)</t>
  </si>
  <si>
    <t>"mč. 2.13" (1,90+0,90)*2*2,65-(0,70*2,17*2)</t>
  </si>
  <si>
    <t>"mč. 2.14" (1,50+0,90)*2*2,82-(0,70*2,17)</t>
  </si>
  <si>
    <t>281</t>
  </si>
  <si>
    <t>781131112</t>
  </si>
  <si>
    <t>Izolace pod obklad nátěrem nebo stěrkou ve dvou vrstvách</t>
  </si>
  <si>
    <t>222193609</t>
  </si>
  <si>
    <t>282</t>
  </si>
  <si>
    <t>781474113</t>
  </si>
  <si>
    <t>Montáž obkladů vnitřních keramických hladkých přes 12 do 19 ks/m2 lepených flexibilním lepidlem</t>
  </si>
  <si>
    <t>-306266405</t>
  </si>
  <si>
    <t>"mč. 1.6" (1,90+3,73+1,35)*2,40-(1,80*0,58+0,80*2,17+0,70*2,17)</t>
  </si>
  <si>
    <t>"mč. 1.8" (1,82+1,10*2)*2,65-0,70*2,17</t>
  </si>
  <si>
    <t>283</t>
  </si>
  <si>
    <t>59761071.R</t>
  </si>
  <si>
    <t>Keramický obklad béžovo šedý světlý matný spárovaný flexibilním tmelem - 400x200 
béžovo šedá světlá
 RAL  060720 - specifikace dle skl. 5402</t>
  </si>
  <si>
    <t>1168351141</t>
  </si>
  <si>
    <t>83,338*1,1 'Přepočtené koeficientem množství</t>
  </si>
  <si>
    <t>284</t>
  </si>
  <si>
    <t>-242260247</t>
  </si>
  <si>
    <t>"mč. 1.8" (1,82+1,60*2)*2,65</t>
  </si>
  <si>
    <t>285</t>
  </si>
  <si>
    <t>597610711.R</t>
  </si>
  <si>
    <t>Keramický obklad béžovo šedý světlý matný spárovaný flexibilním tmelem - 400x200
 béžovo šedá světlá 
RAL  060720 - specifikace dle skl. 5409</t>
  </si>
  <si>
    <t>155201242</t>
  </si>
  <si>
    <t>13,303*1,1 'Přepočtené koeficientem množství</t>
  </si>
  <si>
    <t>286</t>
  </si>
  <si>
    <t>1249229986</t>
  </si>
  <si>
    <t>"mč. 1.16" (1,89+3,75+1,32)*2,40-(1,80*0,58+0,80*2,17+0,70*2,17)</t>
  </si>
  <si>
    <t>"mč. 1.18" (1,80+1,10*2)*2,65-0,70*2,17</t>
  </si>
  <si>
    <t>287</t>
  </si>
  <si>
    <t>597610712.R</t>
  </si>
  <si>
    <t>Keramický obklad béžovo šedý tmavý matný spárovaný flexibilním tmelem - 400x200 
béžovo šedá tmavá
 RAL  0805010 - specifikace dle skl. 5403</t>
  </si>
  <si>
    <t>-227704142</t>
  </si>
  <si>
    <t>40,823*1,1 'Přepočtené koeficientem množství</t>
  </si>
  <si>
    <t>288</t>
  </si>
  <si>
    <t>-1947251774</t>
  </si>
  <si>
    <t>"mč. 1.18" (1,80+1,60*2)*2,65</t>
  </si>
  <si>
    <t>289</t>
  </si>
  <si>
    <t>597610713.R</t>
  </si>
  <si>
    <t>Keramický obklad béžovo šedý tmavý matný spárovaný flexibilním tmelem - 400x200
 béžovo šedá tmavá
 RAL  0805010 - specifikace dle skl. 5410</t>
  </si>
  <si>
    <t>1862434607</t>
  </si>
  <si>
    <t>13,25*1,1 'Přepočtené koeficientem množství</t>
  </si>
  <si>
    <t>290</t>
  </si>
  <si>
    <t>781474115</t>
  </si>
  <si>
    <t>Montáž obkladů vnitřních keramických hladkých přes 22 do 25 ks/m2 lepených flexibilním lepidlem</t>
  </si>
  <si>
    <t>-567846236</t>
  </si>
  <si>
    <t>291</t>
  </si>
  <si>
    <t>59761039.R</t>
  </si>
  <si>
    <t>Keramický obklad světle šedý matný spárovaný flexibilním tmelem, 200x200 
světle šedá
 RAL  0607005 
matná - specifikace dle skl. 5406</t>
  </si>
  <si>
    <t>806985115</t>
  </si>
  <si>
    <t>26,627*1,1 'Přepočtené koeficientem množství</t>
  </si>
  <si>
    <t>292</t>
  </si>
  <si>
    <t>781474153</t>
  </si>
  <si>
    <t>Montáž obkladů vnitřních keramických velkoformátových hladkých přes 2 do 4 ks/m2 lepených flexibilním lepidlem</t>
  </si>
  <si>
    <t>-995370088</t>
  </si>
  <si>
    <t>"mč. 1.6" 2,85*2,40</t>
  </si>
  <si>
    <t>293</t>
  </si>
  <si>
    <t>59761002.R</t>
  </si>
  <si>
    <t>Keramický obklad růžový matný spárovaný flexibilním tmelem - 1000x330
 pastelová růžová
 matná - specifikace dle skl. 5408</t>
  </si>
  <si>
    <t>737399683</t>
  </si>
  <si>
    <t>32,616*1,15 'Přepočtené koeficientem množství</t>
  </si>
  <si>
    <t>294</t>
  </si>
  <si>
    <t>1165042506</t>
  </si>
  <si>
    <t>"mč. 1.16" 2,85*2,40</t>
  </si>
  <si>
    <t>295</t>
  </si>
  <si>
    <t>597610021.R</t>
  </si>
  <si>
    <t>Keramický obklad zelený matný spárovaný flexibilním tmelem - 1000x330
 pastelová zelená
 matná - specifikace dle skl. 5407</t>
  </si>
  <si>
    <t>971439577</t>
  </si>
  <si>
    <t>43,786*1,15 'Přepočtené koeficientem množství</t>
  </si>
  <si>
    <t>296</t>
  </si>
  <si>
    <t>781474154</t>
  </si>
  <si>
    <t>Montáž obkladů vnitřních keramických velkoformátových hladkých přes 4 do 6 ks/m2 lepených flexibilním lepidlem</t>
  </si>
  <si>
    <t>737437853</t>
  </si>
  <si>
    <t>297</t>
  </si>
  <si>
    <t>59761001.R</t>
  </si>
  <si>
    <t>Keramický obklad světle šedý matný spárovaný flexibilním tmelem, 600x300 
světle šedá
 RAL  0607005 
matná - specifikace dle skl. 5404</t>
  </si>
  <si>
    <t>-1450768658</t>
  </si>
  <si>
    <t>30,13*1,15 'Přepočtené koeficientem množství</t>
  </si>
  <si>
    <t>298</t>
  </si>
  <si>
    <t>781477111</t>
  </si>
  <si>
    <t>Příplatek k montáži obkladů vnitřních keramických hladkých za plochu do 10 m2</t>
  </si>
  <si>
    <t>-1703354969</t>
  </si>
  <si>
    <t>299</t>
  </si>
  <si>
    <t>781484116</t>
  </si>
  <si>
    <t>Montáž obkladů vnitřních z mozaiky 300x300 mm lepených flexibilním lepidlem</t>
  </si>
  <si>
    <t>1283043843</t>
  </si>
  <si>
    <t>300</t>
  </si>
  <si>
    <t>597611811.R</t>
  </si>
  <si>
    <t>Keramická mozaika světle šedý matná spárovaný flexibilním tmelem, dlaždice lepeny na síti, 50x50, 
set 300x300 
světle šedá 
RAL  0607005 - specifikace dle skl. 5405</t>
  </si>
  <si>
    <t>422062329</t>
  </si>
  <si>
    <t>24,903*1,1 'Přepočtené koeficientem množství</t>
  </si>
  <si>
    <t>301</t>
  </si>
  <si>
    <t>781489191</t>
  </si>
  <si>
    <t>Příplatek k montáži obkladů vnitřních z mozaiky za plochu do 10 m2</t>
  </si>
  <si>
    <t>-1307507068</t>
  </si>
  <si>
    <t>302</t>
  </si>
  <si>
    <t>998781101</t>
  </si>
  <si>
    <t>Přesun hmot tonážní pro obklady keramické v objektech v do 6 m</t>
  </si>
  <si>
    <t>-1488139061</t>
  </si>
  <si>
    <t>783</t>
  </si>
  <si>
    <t>Dokončovací práce - nátěry</t>
  </si>
  <si>
    <t>303</t>
  </si>
  <si>
    <t>783817220.1</t>
  </si>
  <si>
    <t xml:space="preserve">Protiprašný nátěr betonových povrchů </t>
  </si>
  <si>
    <t>1874294893</t>
  </si>
  <si>
    <t>304</t>
  </si>
  <si>
    <t>783823151</t>
  </si>
  <si>
    <t>Penetrační akrylátový nátěr hrubých betonových povrchů a hrubých, rýhovaných a škrábaných omítek - hloubková penetrace</t>
  </si>
  <si>
    <t>-2112792199</t>
  </si>
  <si>
    <t>"mč. 1.1" 2,87*3,22</t>
  </si>
  <si>
    <t>"mč. 1.3" (16,40+4,40)*3,22</t>
  </si>
  <si>
    <t>"mč. 1.19" (4,80+8,20)*2*3,22</t>
  </si>
  <si>
    <t>305</t>
  </si>
  <si>
    <t>783827521</t>
  </si>
  <si>
    <t>Krycí dvojnásobný akrylátový nátěr hrubých betonových povrchů nebo hrubých omítek</t>
  </si>
  <si>
    <t>46858738</t>
  </si>
  <si>
    <t>784</t>
  </si>
  <si>
    <t>Dokončovací práce - malby a tapety</t>
  </si>
  <si>
    <t>306</t>
  </si>
  <si>
    <t>784181101</t>
  </si>
  <si>
    <t>Základní akrylátová jednonásobná bezbarvá penetrace podkladu v místnostech v do 3,80 m</t>
  </si>
  <si>
    <t>-716166083</t>
  </si>
  <si>
    <t>"mč. 1.3" (3,00+3,20+6,60+1,65*2+1,00+6,00+1,20)*3,22</t>
  </si>
  <si>
    <t>"mč. 1.4" (2,20+3,60)*2*3,22</t>
  </si>
  <si>
    <t>"mč. 1.5" (2,05+2,85)*2*3,22</t>
  </si>
  <si>
    <t>"mč. 1.9" (4,20+3,80)*2*3,22</t>
  </si>
  <si>
    <t>"mč. 1.15" (4,75+3,80)*2*3,22</t>
  </si>
  <si>
    <t>"mč. 2.3" (1,90+1,20)*2*3,22</t>
  </si>
  <si>
    <t>"mč. 2.6" (0,95+1,15*2)*3,22</t>
  </si>
  <si>
    <t>"mč. 2.9" (1,20+1,35*2)*3,22</t>
  </si>
  <si>
    <t>307</t>
  </si>
  <si>
    <t>784211101</t>
  </si>
  <si>
    <t>Dvojnásobné bílé malby ze směsí oděruvzdorných v místnostech v do 3,80 m</t>
  </si>
  <si>
    <t>1475502861</t>
  </si>
  <si>
    <t>308</t>
  </si>
  <si>
    <t>784211163</t>
  </si>
  <si>
    <t xml:space="preserve">Příplatek k cenám 2x maleb ze směsí oděruvzdorných za barevnou malbu </t>
  </si>
  <si>
    <t>-1413481564</t>
  </si>
  <si>
    <t>D.1.2. - Stavebně konstrukční řešení</t>
  </si>
  <si>
    <t>-2004091684</t>
  </si>
  <si>
    <t>"základové pasy ZP1" (1,45+1,00+2,05+0,80+11,20+0,93+1,03+22,60*2+9,40)*1,00*0,05</t>
  </si>
  <si>
    <t>"základové pasy ZP1v" (2,65*2+9,20+4,50+7,40*3+15,60)*1,00*0,05</t>
  </si>
  <si>
    <t>"základové pasy ZP1v*" 4,50*1,00*0,05</t>
  </si>
  <si>
    <t>"základové pasy ZP2" (PI*0,05*(5,70*5,70-4,50*4,50))/2+3,90*1,20*0,05</t>
  </si>
  <si>
    <t>"základové pasy ZP3" (4,20+4,292)*0,80*0,05</t>
  </si>
  <si>
    <t>"pod základovou desku tl. 150mm" (10,40*4,10+(PI*5,20*5,20)/2+5,00*4,67+21,80*8,60)*0,15</t>
  </si>
  <si>
    <t>273321311</t>
  </si>
  <si>
    <t>Základové desky ze ŽB bez zvýšených nároků na prostředí tř. C 16/20</t>
  </si>
  <si>
    <t>105805856</t>
  </si>
  <si>
    <t>"základová deska tl. 150mm" (10,40*4,10+(PI*5,20*5,20)/2+5,00*4,67+21,80*8,60)*0,15</t>
  </si>
  <si>
    <t>273351121</t>
  </si>
  <si>
    <t>Zřízení bednění základových desek</t>
  </si>
  <si>
    <t>193795233</t>
  </si>
  <si>
    <t>"základová deska tl. 150mm" (10,40+4,10+0,93+(2*PI*5,20)/2+5,00*2+21,80*2+8,60+1,03+3,10)*0,15</t>
  </si>
  <si>
    <t>273351122</t>
  </si>
  <si>
    <t>Odstranění bednění základových desek</t>
  </si>
  <si>
    <t>-923401436</t>
  </si>
  <si>
    <t>273362021</t>
  </si>
  <si>
    <t>Výztuž základových desek svařovanými sítěmi Kari</t>
  </si>
  <si>
    <t>475962618</t>
  </si>
  <si>
    <t>"základové desky - specifikace výztuže" 2515,00*0,001</t>
  </si>
  <si>
    <t>56284701</t>
  </si>
  <si>
    <t>distanční profil pro výztuž (UKS06)</t>
  </si>
  <si>
    <t>-1653343198</t>
  </si>
  <si>
    <t>"základové desky - specifikace výztuže" 195</t>
  </si>
  <si>
    <t>274321311</t>
  </si>
  <si>
    <t>Základové pasy ze ŽB bez zvýšených nároků na prostředí tř. C 16/20</t>
  </si>
  <si>
    <t>-1765286341</t>
  </si>
  <si>
    <t>"základové pasy ZP1" (1,45+1,00+2,05+0,80+11,20+0,93+1,03+22,60*2+9,40)*1,00*0,53</t>
  </si>
  <si>
    <t>"základové pasy ZP1v" (2,65*2+9,20+4,50+7,40*3+15,60)*1,00*0,53</t>
  </si>
  <si>
    <t>"základové pasy ZP1v*" 4,50*1,00*0,53</t>
  </si>
  <si>
    <t>"základové pasy ZP2" (PI*0,05*(5,70*5,70-4,50*4,50))/2+3,90*1,20*0,53</t>
  </si>
  <si>
    <t>"základové pasy ZP3" (4,20+4,292)*0,80*0,53</t>
  </si>
  <si>
    <t>-226421380</t>
  </si>
  <si>
    <t>"základové pasy ZP1" (1,45+1,00+2,05+0,80+11,20+0,93+1,03+22,60*2+9,40)*0,53*2</t>
  </si>
  <si>
    <t>"základové pasy ZP1v" (2,65*2+9,20+4,50+7,40*3+15,60)*0,53*2</t>
  </si>
  <si>
    <t>"základové pasy ZP1v*" 4,50*0,53*2</t>
  </si>
  <si>
    <t>"základové pasy ZP2" 3,90*0,53*2</t>
  </si>
  <si>
    <t>"základové pasy ZP3" (4,20+4,292)*0,53*2</t>
  </si>
  <si>
    <t>1229407477</t>
  </si>
  <si>
    <t>274352241</t>
  </si>
  <si>
    <t>Zřízení bednění základových pasů kruhového r přes 4 m</t>
  </si>
  <si>
    <t>309646800</t>
  </si>
  <si>
    <t>"základové pasy ZP2" (2*PI*4,50*0,53+2*PI*5,70*0,53)/2</t>
  </si>
  <si>
    <t>274352242</t>
  </si>
  <si>
    <t>Odstranění bednění základových pasů kruhového r přes 4 m</t>
  </si>
  <si>
    <t>-810444957</t>
  </si>
  <si>
    <t>274353131</t>
  </si>
  <si>
    <t>Bednění kotevních otvorů v základových pásech průřezu přes 0,05 do 0,10 m2 hl do 1 m</t>
  </si>
  <si>
    <t>506257545</t>
  </si>
  <si>
    <t>"prostupy základy" 60</t>
  </si>
  <si>
    <t>755473216</t>
  </si>
  <si>
    <t>"základové pasy - specifikace výztuže" 1413,90*0,001</t>
  </si>
  <si>
    <t>279113134</t>
  </si>
  <si>
    <t>Základová zeď tl přes 250 do 300 mm z tvárnic ztraceného bednění včetně výplně z betonu tř. C 16/20</t>
  </si>
  <si>
    <t>-978256705</t>
  </si>
  <si>
    <t>"základové pasy ZP1" (1,45+1,00+2,05+0,80+11,20+0,93+1,03+22,60*2+9,40)*0,78</t>
  </si>
  <si>
    <t>"základové pasy ZP1v" (2,65*2+9,20+4,50+7,40*3+15,60)*0,78</t>
  </si>
  <si>
    <t>"základové pasy ZP1v*" 4,50*0,78</t>
  </si>
  <si>
    <t>"základové pasy ZP2" 3,90*0,78</t>
  </si>
  <si>
    <t>"základové pasy ZP2" 2*PI*5,20*0,78/2</t>
  </si>
  <si>
    <t>"základové pasy ZP3" (4,20+4,292)*0,78</t>
  </si>
  <si>
    <t>311113132</t>
  </si>
  <si>
    <t>Nosná zeď tl přes 150 do 200 mm z hladkých tvárnic ztraceného bednění včetně výplně z betonu tř. C 16/20</t>
  </si>
  <si>
    <t>661041657</t>
  </si>
  <si>
    <t>311361821</t>
  </si>
  <si>
    <t>Výztuž nosných zdí betonářskou ocelí 10 505</t>
  </si>
  <si>
    <t>-269447019</t>
  </si>
  <si>
    <t>"specifikace výztuže" 1774,77*0,001</t>
  </si>
  <si>
    <t>345321515</t>
  </si>
  <si>
    <t>Zídky atikové, parapetní, schodišťové a zábradelní ze ŽB tř. C 25/30</t>
  </si>
  <si>
    <t>-528838590</t>
  </si>
  <si>
    <t>"atika AT1" (8,09+6,62)*0,80*0,24</t>
  </si>
  <si>
    <t>"atika AT2" 5,21*0,80*0,24</t>
  </si>
  <si>
    <t>"atika AT3" 4,095*0,80*0,24</t>
  </si>
  <si>
    <t>"atika AT4" (10,40+0,73)*0,80*0,20</t>
  </si>
  <si>
    <t>"atika AT5" 5,00*0,80*0,20</t>
  </si>
  <si>
    <t>"atika AT6" (0,73+21,80+8,60+21,80+3,00)*0,80*0,20</t>
  </si>
  <si>
    <t>345351005</t>
  </si>
  <si>
    <t>Zřízení bednění plnostěnných zídek atikových, parapetních, zábradelních</t>
  </si>
  <si>
    <t>-486046367</t>
  </si>
  <si>
    <t>"atika AT1" (8,09+6,62)*0,80*2</t>
  </si>
  <si>
    <t>"atika AT2" 5,21*0,80*2</t>
  </si>
  <si>
    <t>"atika AT3" 4,095*0,80*2</t>
  </si>
  <si>
    <t>"atika AT4" (10,40+0,73)*0,80*2</t>
  </si>
  <si>
    <t>"atika AT5" 5,00*0,80*2</t>
  </si>
  <si>
    <t>"atika AT6" (0,73+21,80+8,60+21,80+3,00)*0,80*2</t>
  </si>
  <si>
    <t>345351006</t>
  </si>
  <si>
    <t>Odstranění bednění plnostěnných zídek atikových, parapetních, zábradelních</t>
  </si>
  <si>
    <t>-693967388</t>
  </si>
  <si>
    <t>411324444</t>
  </si>
  <si>
    <t>Stropy deskové ze ŽB pohledového tř. C 25/30</t>
  </si>
  <si>
    <t>-1372856129</t>
  </si>
  <si>
    <t>"střecha nad interiérem" (10,40*4,095+(2*PI*5,20*5,20)/2+5,221*4,67+21,80*8,60)*0,24</t>
  </si>
  <si>
    <t>411324444.1</t>
  </si>
  <si>
    <t>Stropy deskové ze ŽB pohledového tř. C 25/30 XC4-XF3</t>
  </si>
  <si>
    <t>965851041</t>
  </si>
  <si>
    <t>"střecha nad exteriérem" (6,785*0,92+4,385*1,52+7,185*6,785-(2*PI*5,20*5,20)/4+10,105*4,92+(6,42+10,285+6,685)*1,92+11,60*1,52)*0,22</t>
  </si>
  <si>
    <t>"střecha nad exteriérem" ((6,685+8,685+6,85)*0,92+5,00*0,93+10,105*0,92)*0,22</t>
  </si>
  <si>
    <t>411351011</t>
  </si>
  <si>
    <t>Zřízení bednění stropů deskových tl přes 5 do 25 cm bez podpěrné kce</t>
  </si>
  <si>
    <t>-1201750662</t>
  </si>
  <si>
    <t>"střecha nad exteriérem" (6,785+0,92+4,385+1,52+7,185+6,785+10,105+4,92+(6,42+10,285+6,685)+3*1,92+11,60+1,52)*2*0,22</t>
  </si>
  <si>
    <t>"střecha nad exteriérem" ((6,685+8,685+6,85)+3*0,92+5,00+0,93+10,105+0,92)*2*0,22</t>
  </si>
  <si>
    <t>411351012</t>
  </si>
  <si>
    <t>Odstranění bednění stropů deskových tl přes 5 do 25 cm bez podpěrné kce</t>
  </si>
  <si>
    <t>-1901771230</t>
  </si>
  <si>
    <t>411354311</t>
  </si>
  <si>
    <t>Zřízení podpěrné konstrukce stropů výšky do 4 m tl přes 5 do 15 cm</t>
  </si>
  <si>
    <t>-141813580</t>
  </si>
  <si>
    <t>411354312</t>
  </si>
  <si>
    <t>Odstranění podpěrné konstrukce stropů výšky do 4 m tl přes 5 do 15 cm</t>
  </si>
  <si>
    <t>769220036</t>
  </si>
  <si>
    <t>411359111</t>
  </si>
  <si>
    <t>Příplatek k cenám bednění stropů za pohledový beton</t>
  </si>
  <si>
    <t>1097059521</t>
  </si>
  <si>
    <t>411361821</t>
  </si>
  <si>
    <t>Výztuž stropů betonářskou ocelí 10 505</t>
  </si>
  <si>
    <t>2005818893</t>
  </si>
  <si>
    <t>"střecha nad interiérem - specifikace výztuže" 3274,69*0,001</t>
  </si>
  <si>
    <t>"střecha nad exteriérem - specifikace výztuže" 3361,56*0,001</t>
  </si>
  <si>
    <t>411362021</t>
  </si>
  <si>
    <t>Výztuž stropů svařovanými sítěmi Kari</t>
  </si>
  <si>
    <t>1787446577</t>
  </si>
  <si>
    <t>"střecha nad interiérem - specifikace výztuže" 2515,00*0,001</t>
  </si>
  <si>
    <t>56284701.1</t>
  </si>
  <si>
    <t>distanční profil pro výztuž (UKS11)</t>
  </si>
  <si>
    <t>842537679</t>
  </si>
  <si>
    <t>"základové desky - specifikace výztuže" 122</t>
  </si>
  <si>
    <t>56284701.2</t>
  </si>
  <si>
    <t>distanční profil pro výztuž (UKS15)</t>
  </si>
  <si>
    <t>-253440052</t>
  </si>
  <si>
    <t>"základové desky - specifikace výztuže" 68</t>
  </si>
  <si>
    <t>953241110.1</t>
  </si>
  <si>
    <t xml:space="preserve">Osazení dilatačních trnů D 16 mm </t>
  </si>
  <si>
    <t>-1741081046</t>
  </si>
  <si>
    <t>"střecha nad exteriérem - specifikace výztuže" 28</t>
  </si>
  <si>
    <t>54879301.1</t>
  </si>
  <si>
    <t>trn pro přenos smykové síly u dilatačních spár D 16mm</t>
  </si>
  <si>
    <t>-1821192490</t>
  </si>
  <si>
    <t>95351111.01.SCW</t>
  </si>
  <si>
    <t xml:space="preserve">Nosný tepelně-izolační prvek Isokorb T typ KL-M9-CV1-H220 </t>
  </si>
  <si>
    <t>2119008883</t>
  </si>
  <si>
    <t>"střecha nad interiérem" 8</t>
  </si>
  <si>
    <t>95351111.02.SCW</t>
  </si>
  <si>
    <t>Nosný tepelně-izolační prvek Isokorb T typ KL-M7-CV1-H220</t>
  </si>
  <si>
    <t>-472534907</t>
  </si>
  <si>
    <t>"střecha nad interiérem" 9</t>
  </si>
  <si>
    <t>95351111.03.SCW</t>
  </si>
  <si>
    <t>Nosný tepelně-izolační prvek Isokorb T typ KL-M4-CV1-H220</t>
  </si>
  <si>
    <t>1719185564</t>
  </si>
  <si>
    <t>"střecha nad interiérem" 22</t>
  </si>
  <si>
    <t>95351111.04.SCW</t>
  </si>
  <si>
    <t xml:space="preserve">Nosný tepelně-izolační prvek Isokorb T typ KL-M2-CV1-H220 </t>
  </si>
  <si>
    <t>-479672568</t>
  </si>
  <si>
    <t>"střecha nad interiérem" 16</t>
  </si>
  <si>
    <t>95351111.05.SCW</t>
  </si>
  <si>
    <t xml:space="preserve">Nosný tepelně-izolační prvek Isokorb T typ KL-M1-CV1-H220 </t>
  </si>
  <si>
    <t>-1555732153</t>
  </si>
  <si>
    <t>"střecha nad interiérem" 28</t>
  </si>
  <si>
    <t>95351121.06.SCW</t>
  </si>
  <si>
    <t>Nosný tepelně-izolační prvek Isokorb T typ QP-V4</t>
  </si>
  <si>
    <t>1926101279</t>
  </si>
  <si>
    <t>"střecha nad interiérem" 5</t>
  </si>
  <si>
    <t>95351121.07.SCW</t>
  </si>
  <si>
    <t>Nosný tepelně-izolační prvek Isokorb T typ QP-V7</t>
  </si>
  <si>
    <t>1844731351</t>
  </si>
  <si>
    <t>"střecha nad interiérem" 1</t>
  </si>
  <si>
    <t>953946131</t>
  </si>
  <si>
    <t>Montáž atypických ocelových kcí hmotnosti do 1 t z profilů hmotnosti přes 30 kg/m</t>
  </si>
  <si>
    <t>-83581011</t>
  </si>
  <si>
    <t>"ocelové konstrukční prvky" 766,60*0,001</t>
  </si>
  <si>
    <t>13480001</t>
  </si>
  <si>
    <t>ocelové konstrukční prvky - dodávka a výroba prvků včetně povrchové úpravy</t>
  </si>
  <si>
    <t>1826258327</t>
  </si>
  <si>
    <t>0,767*1,1 'Přepočtené koeficientem množství</t>
  </si>
  <si>
    <t>-983258860</t>
  </si>
  <si>
    <t>D.1.4. - Technika prostředí staveb</t>
  </si>
  <si>
    <t>Soupis:</t>
  </si>
  <si>
    <t>D.1.4.A - Zdravotně technické instalace</t>
  </si>
  <si>
    <t xml:space="preserve">    721-1 - Vnitřní kanalizace</t>
  </si>
  <si>
    <t xml:space="preserve">    D1 - Vnitřní vodovod</t>
  </si>
  <si>
    <t xml:space="preserve">    D2 - Zařizovací předměty</t>
  </si>
  <si>
    <t xml:space="preserve">    726 - Zdravotechnika - předstěnové instalace</t>
  </si>
  <si>
    <t>132251252</t>
  </si>
  <si>
    <t>Hloubení rýh nezapažených š do 2000 mm v hornině třídy těžitelnosti I, skupiny 3 objem do 50 m3 strojně</t>
  </si>
  <si>
    <t>-366196692</t>
  </si>
  <si>
    <t>162751157</t>
  </si>
  <si>
    <t>Vodorovné přemístění do 10000 m výkopku/sypaniny z horniny třídy těžitelnosti III, skupiny 6 a 7</t>
  </si>
  <si>
    <t>1107916904</t>
  </si>
  <si>
    <t>-224146115</t>
  </si>
  <si>
    <t>171251201</t>
  </si>
  <si>
    <t>Uložení sypaniny na skládky nebo meziskládky</t>
  </si>
  <si>
    <t>-1747170029</t>
  </si>
  <si>
    <t>-2017830946</t>
  </si>
  <si>
    <t>175151101</t>
  </si>
  <si>
    <t>Obsypání potrubí strojně sypaninou bez prohození, uloženou do 3 m</t>
  </si>
  <si>
    <t>-112273511</t>
  </si>
  <si>
    <t>451573111</t>
  </si>
  <si>
    <t>Lože pod potrubí otevřený výkop ze štěrkopísku</t>
  </si>
  <si>
    <t>476092309</t>
  </si>
  <si>
    <t>892233122</t>
  </si>
  <si>
    <t>Proplach a dezinfekce vodovodního potrubí DN od 40 do 70</t>
  </si>
  <si>
    <t>1201848392</t>
  </si>
  <si>
    <t>892241111</t>
  </si>
  <si>
    <t>Tlaková zkouška vodou potrubí DN do 80</t>
  </si>
  <si>
    <t>-1423582821</t>
  </si>
  <si>
    <t>871171211</t>
  </si>
  <si>
    <t>Montáž potrubí z PE100 SDR 11 otevřený výkop svařovaných elektrotvarovkou D 40 x 3,7 mm</t>
  </si>
  <si>
    <t>-1834833818</t>
  </si>
  <si>
    <t>28613111.R</t>
  </si>
  <si>
    <t xml:space="preserve">ROURA LDPE voda 40x3,9 x 100m SDR11 </t>
  </si>
  <si>
    <t>634084787</t>
  </si>
  <si>
    <t>899721111</t>
  </si>
  <si>
    <t>Signalizační vodič DN do 150 mm na potrubí</t>
  </si>
  <si>
    <t>1738932605</t>
  </si>
  <si>
    <t>899721111.R</t>
  </si>
  <si>
    <t>Proměření signalizačního vodiče DN do 150 mm na potrubí</t>
  </si>
  <si>
    <t>803324535</t>
  </si>
  <si>
    <t>899722113</t>
  </si>
  <si>
    <t>Krytí potrubí z plastů výstražnou fólií z PVC 34cm</t>
  </si>
  <si>
    <t>1916697951</t>
  </si>
  <si>
    <t>721-1</t>
  </si>
  <si>
    <t>Vnitřní kanalizace</t>
  </si>
  <si>
    <t>721173316</t>
  </si>
  <si>
    <t>Potrubí kanalizační z PVC SN 4 dešťové DN 125</t>
  </si>
  <si>
    <t>678319561</t>
  </si>
  <si>
    <t>721173401</t>
  </si>
  <si>
    <t>Potrubí kanalizační z PVC SN 4 svodné DN 110</t>
  </si>
  <si>
    <t>1376856552</t>
  </si>
  <si>
    <t>721173402</t>
  </si>
  <si>
    <t>Potrubí kanalizační z PVC SN 4 svodné DN 125</t>
  </si>
  <si>
    <t>-564406461</t>
  </si>
  <si>
    <t>721173403</t>
  </si>
  <si>
    <t>Potrubí kanalizační z PVC SN 4 svodné DN 160</t>
  </si>
  <si>
    <t>-2066702480</t>
  </si>
  <si>
    <t>721173706</t>
  </si>
  <si>
    <t>Potrubí kanalizační z PE odpadní DN 100</t>
  </si>
  <si>
    <t>1870564315</t>
  </si>
  <si>
    <t>721174024</t>
  </si>
  <si>
    <t>Potrubí kanalizační z PP odpadní DN 75</t>
  </si>
  <si>
    <t>-353579918</t>
  </si>
  <si>
    <t>721174025</t>
  </si>
  <si>
    <t>Potrubí kanalizační z PP odpadní DN 110</t>
  </si>
  <si>
    <t>394089407</t>
  </si>
  <si>
    <t>721174043</t>
  </si>
  <si>
    <t>Potrubí kanalizační z PP připojovací DN 50</t>
  </si>
  <si>
    <t>1978889707</t>
  </si>
  <si>
    <t>721174045</t>
  </si>
  <si>
    <t>Potrubí kanalizační z PP připojovací DN 110</t>
  </si>
  <si>
    <t>-200711553</t>
  </si>
  <si>
    <t>721194104</t>
  </si>
  <si>
    <t>Vyvedení a upevnění odpadních výpustek DN 40</t>
  </si>
  <si>
    <t>-753416154</t>
  </si>
  <si>
    <t>721194105</t>
  </si>
  <si>
    <t>Vyvedení a upevnění odpadních výpustek DN 50</t>
  </si>
  <si>
    <t>655278649</t>
  </si>
  <si>
    <t>721194109</t>
  </si>
  <si>
    <t>Vyvedení a upevnění odpadních výpustek DN 110</t>
  </si>
  <si>
    <t>1081997859</t>
  </si>
  <si>
    <t>721211403</t>
  </si>
  <si>
    <t>Vpusť podlahová s vodorovným odtokem DN 50/75 s kulovým kloubem s uzávěrem a přípojkami</t>
  </si>
  <si>
    <t>1461373213</t>
  </si>
  <si>
    <t>721233112</t>
  </si>
  <si>
    <t>Střešní vtok polypropylen PP pro ploché střechy svislý odtok DN 110</t>
  </si>
  <si>
    <t>-1979004907</t>
  </si>
  <si>
    <t>721273153</t>
  </si>
  <si>
    <t>Hlavice ventilační polypropylen PP DN 110</t>
  </si>
  <si>
    <t>-212685231</t>
  </si>
  <si>
    <t>721274123</t>
  </si>
  <si>
    <t>Přivzdušňovací ventil vnitřní odpadních potrubí DN 100</t>
  </si>
  <si>
    <t>-329003072</t>
  </si>
  <si>
    <t>721290111</t>
  </si>
  <si>
    <t>Zkouška těsnosti potrubí kanalizace vodou do DN 125</t>
  </si>
  <si>
    <t>208678088</t>
  </si>
  <si>
    <t>721290112</t>
  </si>
  <si>
    <t>Zkouška těsnosti potrubí kanalizace vodou DN 150/DN 200</t>
  </si>
  <si>
    <t>707498000</t>
  </si>
  <si>
    <t>998721202</t>
  </si>
  <si>
    <t>Přesun hmot procentní pro vnitřní kanalizace v objektech v do 12 m</t>
  </si>
  <si>
    <t>-1355559395</t>
  </si>
  <si>
    <t>722181118.R</t>
  </si>
  <si>
    <t>Izolace kanalizačního potrubí proti orosování</t>
  </si>
  <si>
    <t>-1134140899</t>
  </si>
  <si>
    <t>722174004.R</t>
  </si>
  <si>
    <t>Potrubí kanalizačnípro odvod kondenzátu 32</t>
  </si>
  <si>
    <t>-354269465</t>
  </si>
  <si>
    <t>725851307.R</t>
  </si>
  <si>
    <t>podomítkový sifon ke klimatizačním jednotkám DN32 - 100x100mm</t>
  </si>
  <si>
    <t>-604057138</t>
  </si>
  <si>
    <t>725851315.R</t>
  </si>
  <si>
    <t>Vtok DN32 (nálevka) se zápachovou uzávěrkou a s přídavným uzávěrem proti zápachu pro suchý stav</t>
  </si>
  <si>
    <t>420998127</t>
  </si>
  <si>
    <t>132212131.R</t>
  </si>
  <si>
    <t>Zemní práce pro uložení svodného potrubí-VÝKOP,LOŽE,OBSYP,ZÁSYP</t>
  </si>
  <si>
    <t>-1282594062</t>
  </si>
  <si>
    <t>134,00*0,60*0,90</t>
  </si>
  <si>
    <t>D1</t>
  </si>
  <si>
    <t>Vnitřní vodovod</t>
  </si>
  <si>
    <t>34421101</t>
  </si>
  <si>
    <t>Tlakoměr s pevným stonkem a zpětnou klapkou tlak 0-16 bar průměr 50 mm spodní připojení</t>
  </si>
  <si>
    <t>1119846751</t>
  </si>
  <si>
    <t>722173915</t>
  </si>
  <si>
    <t>Potrubí plastové spoje svar polyfuze D přes 32 do 40 mm-propojení se stávajícím rozvodem</t>
  </si>
  <si>
    <t>1995141331</t>
  </si>
  <si>
    <t>722174002</t>
  </si>
  <si>
    <t>Potrubí vodovodní plastové PPR svar polyfúze PN 16 D 20x2,8 mm</t>
  </si>
  <si>
    <t>410448368</t>
  </si>
  <si>
    <t>722174003</t>
  </si>
  <si>
    <t>Potrubí vodovodní plastové PPR svar polyfúze PN 16 D 25x3,5 mm</t>
  </si>
  <si>
    <t>-18749591</t>
  </si>
  <si>
    <t>722174004</t>
  </si>
  <si>
    <t>Potrubí vodovodní plastové PPR svar polyfúze PN 16 D 32x4,4 mm</t>
  </si>
  <si>
    <t>-951768576</t>
  </si>
  <si>
    <t>722174005</t>
  </si>
  <si>
    <t>Potrubí vodovodní plastové PPR svar polyfúze PN 16 D 40x5,5 mm</t>
  </si>
  <si>
    <t>-2077121753</t>
  </si>
  <si>
    <t>722174022</t>
  </si>
  <si>
    <t>Potrubí vodovodní plastové PPR svar polyfúze PN 20 D 20x3,4 mm</t>
  </si>
  <si>
    <t>-291862454</t>
  </si>
  <si>
    <t>722174023</t>
  </si>
  <si>
    <t>Potrubí vodovodní plastové PPR svar polyfúze PN 20 D 25x4,2 mm</t>
  </si>
  <si>
    <t>-1372568452</t>
  </si>
  <si>
    <t>722174024</t>
  </si>
  <si>
    <t>Potrubí vodovodní plastové PPR svar polyfúze PN 20 D 32x5,4 mm</t>
  </si>
  <si>
    <t>-840568577</t>
  </si>
  <si>
    <t>722181221</t>
  </si>
  <si>
    <t>Ochrana vodovodního potrubí přilepenými termoizolačními trubicemi z PE tl do 9 mm DN do 22 mm</t>
  </si>
  <si>
    <t>2112639018</t>
  </si>
  <si>
    <t>722181222</t>
  </si>
  <si>
    <t>Ochrana vodovodního potrubí přilepenými termoizolačními trubicemi z PE tl do 9 mm DN do 45 mm</t>
  </si>
  <si>
    <t>849738804</t>
  </si>
  <si>
    <t>722181251</t>
  </si>
  <si>
    <t>Ochrana vodovodního potrubí přilepenými termoizolačními trubicemi z PE tl do 25 mm DN do 22 mm</t>
  </si>
  <si>
    <t>75181789</t>
  </si>
  <si>
    <t>722181252</t>
  </si>
  <si>
    <t>Ochrana vodovodního potrubí přilepenými termoizolačními trubicemi z PE tl do 25 mm DN do 45 mm</t>
  </si>
  <si>
    <t>272174069</t>
  </si>
  <si>
    <t>722220111</t>
  </si>
  <si>
    <t>Nástěnka pro výtokový ventil G 1/2" s jedním závitem</t>
  </si>
  <si>
    <t>1794006155</t>
  </si>
  <si>
    <t>722220121</t>
  </si>
  <si>
    <t>Nástěnka pro baterii G 1/2" s jedním závitem</t>
  </si>
  <si>
    <t>pár</t>
  </si>
  <si>
    <t>-76429824</t>
  </si>
  <si>
    <t>722224115</t>
  </si>
  <si>
    <t>Kohout plnicí nebo vypouštěcí G 1/2" PN 10 s jedním závitem</t>
  </si>
  <si>
    <t>1326861480</t>
  </si>
  <si>
    <t>722224115a</t>
  </si>
  <si>
    <t>T-kus se zkušebním ventilem</t>
  </si>
  <si>
    <t>-1479603053</t>
  </si>
  <si>
    <t>722224152</t>
  </si>
  <si>
    <t>Kulový kohout zahradní s vnějším závitem a páčkou PN 15, T 120°C G 1/2" - 3/4"</t>
  </si>
  <si>
    <t>1649052158</t>
  </si>
  <si>
    <t>722231075</t>
  </si>
  <si>
    <t>Ventil zpětný mosazný G 1 PN 10 do 110°C se dvěma závity</t>
  </si>
  <si>
    <t>-485690374</t>
  </si>
  <si>
    <t>722232043</t>
  </si>
  <si>
    <t>Kohout kulový přímý G 1/2" PN 42 do 185°C vnitřní závit</t>
  </si>
  <si>
    <t>1359028009</t>
  </si>
  <si>
    <t>722232044</t>
  </si>
  <si>
    <t>Kohout kulový přímý G 3/4" PN 42 do 185°C vnitřní závit</t>
  </si>
  <si>
    <t>-1235971890</t>
  </si>
  <si>
    <t>722232045</t>
  </si>
  <si>
    <t>Kohout kulový přímý G 1" PN 42 do 185°C vnitřní závit</t>
  </si>
  <si>
    <t>-1103489549</t>
  </si>
  <si>
    <t>722232063</t>
  </si>
  <si>
    <t>Kohout kulový přímý G 1" PN 42 do 185°C vnitřní závit s vypouštěním</t>
  </si>
  <si>
    <t>-1924259571</t>
  </si>
  <si>
    <t>722234265</t>
  </si>
  <si>
    <t>Filtr mosazný G 1 PN 16 do 120°C s 2x vnitřním závitem</t>
  </si>
  <si>
    <t>-223252785</t>
  </si>
  <si>
    <t>722270102</t>
  </si>
  <si>
    <t>Sestava vodoměrová závitová G 1"</t>
  </si>
  <si>
    <t>2134261115</t>
  </si>
  <si>
    <t>722290226</t>
  </si>
  <si>
    <t>Zkouška těsnosti vodovodního potrubí závitového do DN 50</t>
  </si>
  <si>
    <t>-1148626435</t>
  </si>
  <si>
    <t>722290234</t>
  </si>
  <si>
    <t>Proplach a dezinfekce vodovodního potrubí do DN 80</t>
  </si>
  <si>
    <t>261913746</t>
  </si>
  <si>
    <t>723212101</t>
  </si>
  <si>
    <t>Uzavírací klapka DN 32</t>
  </si>
  <si>
    <t>-1195042864</t>
  </si>
  <si>
    <t>724233003</t>
  </si>
  <si>
    <t>Nádoba expanzní tlaková pro akumulační ohřev TV s membránou závitové připojení PN 0,8 o objemu 12 l</t>
  </si>
  <si>
    <t>1954912308</t>
  </si>
  <si>
    <t>725535212</t>
  </si>
  <si>
    <t>Ventil pojistný G 3/4</t>
  </si>
  <si>
    <t>230991089</t>
  </si>
  <si>
    <t>998722202</t>
  </si>
  <si>
    <t>Přesun hmot procentní pro vnitřní vodovod v objektech v do 12 m</t>
  </si>
  <si>
    <t>1615866517</t>
  </si>
  <si>
    <t>734295012R</t>
  </si>
  <si>
    <t>Trojcestný regulační ventil</t>
  </si>
  <si>
    <t>410147163</t>
  </si>
  <si>
    <t>725811301R</t>
  </si>
  <si>
    <t>Kemper 1/2" zahradní nezámrzný ventil 260-530</t>
  </si>
  <si>
    <t>-1407527639</t>
  </si>
  <si>
    <t>723150372R</t>
  </si>
  <si>
    <t>Vodotěsná a pachotěsná chránička - prostup vodovodní přípojky do objektu</t>
  </si>
  <si>
    <t>-1058773992</t>
  </si>
  <si>
    <t>D2</t>
  </si>
  <si>
    <t>Zařizovací předměty</t>
  </si>
  <si>
    <t>725112022</t>
  </si>
  <si>
    <t>Klozet keramický závěsný na nosné stěny s hlubokým splachováním odpad vodorovný</t>
  </si>
  <si>
    <t>-1391403600</t>
  </si>
  <si>
    <t>725112022.R</t>
  </si>
  <si>
    <t>Klozet keramický závěsný na nosné stěny s hlubokým splachováním odpad vodorovný imobilní</t>
  </si>
  <si>
    <t>1923532090</t>
  </si>
  <si>
    <t>725121011.R</t>
  </si>
  <si>
    <t>Splachovač automatický pisoáru s montážní krabicí skupinový</t>
  </si>
  <si>
    <t>-1275966646</t>
  </si>
  <si>
    <t>725121527</t>
  </si>
  <si>
    <t>Pisoárový záchodek automatický s integrovaným napájecím zdrojem</t>
  </si>
  <si>
    <t>-1969157768</t>
  </si>
  <si>
    <t>725121603</t>
  </si>
  <si>
    <t>pisoárový žlab pro zabudování do podlahy,límec pro napojení na hydroizolaci, úchytová sada, sifon, atipická délka d. 1400 x v. 600mm</t>
  </si>
  <si>
    <t>758518742</t>
  </si>
  <si>
    <t>725129103</t>
  </si>
  <si>
    <t>Montáž pisoáru nerezového</t>
  </si>
  <si>
    <t>239769673</t>
  </si>
  <si>
    <t>725211601</t>
  </si>
  <si>
    <t>Umyvadlo keramické bílé šířky 500 mm bez krytu na sifon připevněné na stěnu šrouby</t>
  </si>
  <si>
    <t>11593673</t>
  </si>
  <si>
    <t>725211603</t>
  </si>
  <si>
    <t>Umyvadlo keramické bílé šířky 600 mm bez krytu na sifon připevněné na stěnu šrouby</t>
  </si>
  <si>
    <t>-358272504</t>
  </si>
  <si>
    <t>725211661</t>
  </si>
  <si>
    <t>Umyvadlo keramické bílé zápustné šířky 560 mm připevněné do desky</t>
  </si>
  <si>
    <t>-853544208</t>
  </si>
  <si>
    <t>725211681</t>
  </si>
  <si>
    <t>Umyvadlo keramické bílé zdravotní šířky 640 mm připevněné na stěnu šrouby</t>
  </si>
  <si>
    <t>1952113199</t>
  </si>
  <si>
    <t>725331111</t>
  </si>
  <si>
    <t>Výlevka bez výtokových armatur keramická se sklopnou plastovou mřížkou 500 mm</t>
  </si>
  <si>
    <t>-1524100495</t>
  </si>
  <si>
    <t>725813111</t>
  </si>
  <si>
    <t>Ventil rohový bez připojovací trubičky nebo flexi hadičky G 1/2"</t>
  </si>
  <si>
    <t>-733401539</t>
  </si>
  <si>
    <t>725821312</t>
  </si>
  <si>
    <t>Baterie dřezová nástěnná páková s otáčivým kulatým ústím a délkou ramínka 300 mm</t>
  </si>
  <si>
    <t>1992697668</t>
  </si>
  <si>
    <t>725822611</t>
  </si>
  <si>
    <t>Baterie umyvadlová stojánková páková bez výpusti</t>
  </si>
  <si>
    <t>-1550592849</t>
  </si>
  <si>
    <t>725822613</t>
  </si>
  <si>
    <t>Baterie umyvadlová stojánková páková s výpustí</t>
  </si>
  <si>
    <t>1885264402</t>
  </si>
  <si>
    <t>725822642</t>
  </si>
  <si>
    <t>Baterie umyvadlová automatická senzorová s přívodem teplé a studené vody</t>
  </si>
  <si>
    <t>-1463444046</t>
  </si>
  <si>
    <t>725841351</t>
  </si>
  <si>
    <t>Baterie sprchová automatická podomítková s termostatickým ventilem a příslušenstvím</t>
  </si>
  <si>
    <t>1559911945</t>
  </si>
  <si>
    <t>725861301</t>
  </si>
  <si>
    <t>Zápachová uzávěrka pro umyvadla DN 32</t>
  </si>
  <si>
    <t>1932888460</t>
  </si>
  <si>
    <t>998725202</t>
  </si>
  <si>
    <t>Přesun hmot procentní pro zařizovací předměty v objektech v do 12 m</t>
  </si>
  <si>
    <t>82102257</t>
  </si>
  <si>
    <t>72510.R</t>
  </si>
  <si>
    <t>Odpadkový koš na zeď 26,5l, montáž na omítku,rozměr: 360 x 160 x 435mm - dodávka a montáž</t>
  </si>
  <si>
    <t>-395395922</t>
  </si>
  <si>
    <t>72513.R</t>
  </si>
  <si>
    <t>háček na stěnu, rozměry ø 20 x 50 mm, kruhový průřez s koncovou zarážkou - dodávka a montáž</t>
  </si>
  <si>
    <t>-848064431</t>
  </si>
  <si>
    <t>72516.R</t>
  </si>
  <si>
    <t>madlo svislé a vodorovné pro bezbariérovou toaletu, délka 750, šířka 450mm - dodávka a montáž</t>
  </si>
  <si>
    <t>862986330</t>
  </si>
  <si>
    <t>72517.R</t>
  </si>
  <si>
    <t>madlo vodorovné sklopné pro bezbariérovou toaletu, sklopné, délka 830mm, úchytová sada - dodávka a montáž</t>
  </si>
  <si>
    <t>2052187575</t>
  </si>
  <si>
    <t>72518.R</t>
  </si>
  <si>
    <t>zrcadlo nerezové sklopné , 400x600mm,tl.7mm, montáž na stěnu, možnost plynulého naklápění - dodávka a montáž</t>
  </si>
  <si>
    <t>532312856</t>
  </si>
  <si>
    <t>72519.R</t>
  </si>
  <si>
    <t>nerezová police celonerezové provedení, materiál CrNi 18/10 (AISI-304),rozměry: 300 x 100 x 60 mm - dodávka a montáž</t>
  </si>
  <si>
    <t>-532845508</t>
  </si>
  <si>
    <t>72505.R</t>
  </si>
  <si>
    <t>dávkovač tekutého mýdla,montáž na omítku, objem 1,0l, uzamykatelný, s ovládací páčkou - dodávka a montáž</t>
  </si>
  <si>
    <t>331807615</t>
  </si>
  <si>
    <t>72506.R</t>
  </si>
  <si>
    <t>dávkovač tekutého mýdla zápustnýdlouhá chromovaná výtoková hubice,objem 0,6 l,montáž do desky max. tl. 90 mm,ø otvoru v desce 22 mm - dodávka a montáž</t>
  </si>
  <si>
    <t>-468813880</t>
  </si>
  <si>
    <t>72507.R</t>
  </si>
  <si>
    <t>dávkovač tekutého mýdla,montáž na omítku, objem 0,85l, uzamykatelný, s ovládacím tlačítkem,rozměry: 110 x 60 x 180 mm - dodávka a montáž</t>
  </si>
  <si>
    <t>1936896072</t>
  </si>
  <si>
    <t>72508.R</t>
  </si>
  <si>
    <t>Automatický bezdotykový štěrbinový osoušeč rukou, nastavitelný čas sepnutí v rozsahu 3 - 33 s, rozměry: 650x300x230 mm,rychlost vzduchu: 300 km/h,Stupeň ochrany: třída II, IP 31,Hlučnost: &lt; 90 dB,Napájecí napětí: 230V/50Hz Příkon 2000W - dodávka a montáž</t>
  </si>
  <si>
    <t>-1136302230</t>
  </si>
  <si>
    <t>72509.R</t>
  </si>
  <si>
    <t>držák papírových ručníků, montáž na omítku, uzamykatelný,rozměry 340 x 110 x 265 mm,kapacita zásobníku cca 600/800 papírových utěrek - dodávka a montáž</t>
  </si>
  <si>
    <t>-1263056099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</si>
  <si>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</si>
  <si>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</si>
  <si>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</si>
  <si>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</si>
  <si>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1609796139</t>
  </si>
  <si>
    <t>726131041.1</t>
  </si>
  <si>
    <t>Instalační předstěna -výlevka závěsná v 1120 mm s ovládáním zepředu do lehkých stěn s kovovou kcí</t>
  </si>
  <si>
    <t>-380489128</t>
  </si>
  <si>
    <t>726131043</t>
  </si>
  <si>
    <t>Instalační předstěna - klozet závěsný v 1120 mm s ovládáním zepředu pro postižené do stěn s kov kcí+pneumatické splachování</t>
  </si>
  <si>
    <t>850527277</t>
  </si>
  <si>
    <t>726191001</t>
  </si>
  <si>
    <t>Zvukoizolační souprava pro klozet a bidet</t>
  </si>
  <si>
    <t>2010899849</t>
  </si>
  <si>
    <t>726191002</t>
  </si>
  <si>
    <t>Souprava pro předstěnovou montáž</t>
  </si>
  <si>
    <t>-549430125</t>
  </si>
  <si>
    <t>998726211</t>
  </si>
  <si>
    <t>Předstěnové instalace přesun hmot v -6m</t>
  </si>
  <si>
    <t>-1753979290</t>
  </si>
  <si>
    <t>D.1.4.B - Vzduchotechnika</t>
  </si>
  <si>
    <t xml:space="preserve">    D1 - Zařízení č. 1</t>
  </si>
  <si>
    <t xml:space="preserve">    D2 - Zařízení č. 2</t>
  </si>
  <si>
    <t xml:space="preserve">    D3 - Zařízení č. 3</t>
  </si>
  <si>
    <t xml:space="preserve">    D4 - Zařízení č. 4</t>
  </si>
  <si>
    <t xml:space="preserve">    D5 - Izolace potrubí VZT</t>
  </si>
  <si>
    <t xml:space="preserve">    751 - Vzduchotechnika</t>
  </si>
  <si>
    <t>Zařízení č. 1</t>
  </si>
  <si>
    <t>429.R.001</t>
  </si>
  <si>
    <t>Podstropní rekuperační větrací jednotka, splňujícíící požadavky nařízení EU 1253/2014,  s manžetami, uzavíracími klapkami ovládanými servopohony, s filtry, deskovým rekuperátorem s obtokem, elektrickým ohřívačem  Qút=3,0kW, 230Vventilátory s EC motory 230</t>
  </si>
  <si>
    <t>-1212243431</t>
  </si>
  <si>
    <t>429.R.002</t>
  </si>
  <si>
    <t>Krycí mřížka 500x315mm z pozinkovaného drátu s oky 10x10mm                                                                                                                                                    Poz.č. 1.02</t>
  </si>
  <si>
    <t>521917281</t>
  </si>
  <si>
    <t>429.R.003</t>
  </si>
  <si>
    <t>Krycí mřížka 400x355mm z pozinkovaného drátu s oky 10x10mm                                                                                                                                                    Poz.č. 1.03</t>
  </si>
  <si>
    <t>416403878</t>
  </si>
  <si>
    <t>429.R.004</t>
  </si>
  <si>
    <t>Kulisový tlumič hluku 500x300x1000mm                      8*1                                                                                       Poz.č. 1.04</t>
  </si>
  <si>
    <t>-713803531</t>
  </si>
  <si>
    <t>429.R.005</t>
  </si>
  <si>
    <t>Regulační klapka ruční 200x200mm                                                                                                                     Poz.č. 1.05</t>
  </si>
  <si>
    <t>-1391036941</t>
  </si>
  <si>
    <t>429.R.006</t>
  </si>
  <si>
    <t>Regulační klapka ruční 100x200mm                                                                                                                     Poz.č. 1.06</t>
  </si>
  <si>
    <t>-1801069158</t>
  </si>
  <si>
    <t>429.R.007</t>
  </si>
  <si>
    <t>Regulační klapka ruční pr.160mm                                2*1                                                                                           Poz.č. 1.07</t>
  </si>
  <si>
    <t>262201581</t>
  </si>
  <si>
    <t>429.R.008</t>
  </si>
  <si>
    <t>Přívodní anemostat vč. plenum boxu s horizontálním napojením ø 200mm s kruhovou deskou, velikost 500/24 - vč. nátěru barvou (RAL dle projektu interiéru)                                                                                6*1         Poz.č. 1.08</t>
  </si>
  <si>
    <t>-434939089</t>
  </si>
  <si>
    <t>429.R.009</t>
  </si>
  <si>
    <t>Nástěnný nerezový odsavač par 1600x900x450mm s 1 napojovacím hrdlem 400x200mm včetně  tukových filtrů a osvětlení   (Vo=1650m3/h)                                                                                Poz.č. 1.09</t>
  </si>
  <si>
    <t>270416625</t>
  </si>
  <si>
    <t>429.R.010</t>
  </si>
  <si>
    <t>Odlučovač tuku - horizontální 400x140mm                                                                                                                                                                       Poz.č. 1.10</t>
  </si>
  <si>
    <t>1106040112</t>
  </si>
  <si>
    <t>429.R.011</t>
  </si>
  <si>
    <t xml:space="preserve">Celopozinkované potrubí sk. I - ON 120405,  včetně tvarovek a včetně všeho potřebného materiálu pro provedení závěsů potrubí, pro sešroubování přírub a utěsnění přírubových spojů                                                                             </t>
  </si>
  <si>
    <t>-558245624</t>
  </si>
  <si>
    <t>429.R.012</t>
  </si>
  <si>
    <t xml:space="preserve">Celopozinkované potrubí sk. I - ON 120405 - vodotěsné,  včetně tvarovek a včetně všeho potřebného materiálu pro provedení závěsů potrubí, pro sešroubování přírub a utěsnění přírubových spojů                                                                 </t>
  </si>
  <si>
    <t>445425834</t>
  </si>
  <si>
    <t>429.R.013</t>
  </si>
  <si>
    <t>Odvodňovací nátrubek Js 20                                               Poz.č. 1.13</t>
  </si>
  <si>
    <t>-839153480</t>
  </si>
  <si>
    <t>429.R.014</t>
  </si>
  <si>
    <t xml:space="preserve">Venkovní klimatizační jednotka - multisplit inverter ,  Qch=3.5KW, 230V, jištění 16A(C)   včetně izolátorů chvění.                                                                                   2*1                                                       </t>
  </si>
  <si>
    <t>582732830</t>
  </si>
  <si>
    <t>429.R.015</t>
  </si>
  <si>
    <t xml:space="preserve">Vnitřní kazetová klimatizační jednotka (pro multisplt-systém), včetně krycího panelu - barva krycího panelu (RAL dle projektu interiéru) ,                                                    Qch=3,5KW                                                        </t>
  </si>
  <si>
    <t>969888613</t>
  </si>
  <si>
    <t>429.R.016</t>
  </si>
  <si>
    <t xml:space="preserve">Propojovací Cu potrubí s náplní chladiva vč. parotěsné izolace, ovládacího kabelu a doplňkového materiálu                                                                                      12*1                                                            </t>
  </si>
  <si>
    <t>1172124563</t>
  </si>
  <si>
    <t>429.R.017</t>
  </si>
  <si>
    <t>Nosná konstrukce pod venkovní klimatizační jednotku                                                                        Poz.č. 1.17</t>
  </si>
  <si>
    <t>1627097439</t>
  </si>
  <si>
    <t>429.R.018</t>
  </si>
  <si>
    <t xml:space="preserve">Střešní plastová průchodka průměr 125mm zakončená had střechou dvěma oblouky 90° a dotěsněna (vypěněna) tepelnou izolací po instalaci CU potrubí a ovládacího kabelu. Průchodka bude zabezpečena proti zatékání střešním pláštěm - provede stavba              </t>
  </si>
  <si>
    <t>449552354</t>
  </si>
  <si>
    <t>751.R.001</t>
  </si>
  <si>
    <t>Montáž podstropní rekuperační větrací jednotky</t>
  </si>
  <si>
    <t>992366238</t>
  </si>
  <si>
    <t>751.R.002</t>
  </si>
  <si>
    <t>Montáž krycí mřížky 500x315mm</t>
  </si>
  <si>
    <t>-244844094</t>
  </si>
  <si>
    <t>751.R.003</t>
  </si>
  <si>
    <t>Montáž krycí mřížky 400x355mm</t>
  </si>
  <si>
    <t>-1089860030</t>
  </si>
  <si>
    <t>751.R.004</t>
  </si>
  <si>
    <t>Montáž kulisového tlumiče hluku 500x300x1000mm</t>
  </si>
  <si>
    <t>185709965</t>
  </si>
  <si>
    <t>751.R.005</t>
  </si>
  <si>
    <t>Montáž regulační klapky ruční 200x200mm</t>
  </si>
  <si>
    <t>-1800272681</t>
  </si>
  <si>
    <t>751.R.006</t>
  </si>
  <si>
    <t>Montáž regulační klapky ruční 100x200mm</t>
  </si>
  <si>
    <t>1195040919</t>
  </si>
  <si>
    <t>751.R.007</t>
  </si>
  <si>
    <t>Montáž regulační klapky ruční pr.160mm</t>
  </si>
  <si>
    <t>764988727</t>
  </si>
  <si>
    <t>751.R.008</t>
  </si>
  <si>
    <t>Montáž přívodního anemostatu vel. 500</t>
  </si>
  <si>
    <t>2007673847</t>
  </si>
  <si>
    <t>751.R.009</t>
  </si>
  <si>
    <t>Montáž nerez. odsavač par 1600x900x450mm</t>
  </si>
  <si>
    <t>1340622878</t>
  </si>
  <si>
    <t>751.R.010</t>
  </si>
  <si>
    <t>Montáž odlučovače tuku 400x140mm</t>
  </si>
  <si>
    <t>1008342660</t>
  </si>
  <si>
    <t>751.R.011</t>
  </si>
  <si>
    <t>Montáž celopozinkovaného potrubí</t>
  </si>
  <si>
    <t>529195593</t>
  </si>
  <si>
    <t>751.R.012</t>
  </si>
  <si>
    <t>909121033</t>
  </si>
  <si>
    <t>751.R.013</t>
  </si>
  <si>
    <t>Montáž odvodňovacího nátrubku Js 20</t>
  </si>
  <si>
    <t>1961056487</t>
  </si>
  <si>
    <t>751.R.014</t>
  </si>
  <si>
    <t>Montáž venkovní klimatizační jednotky</t>
  </si>
  <si>
    <t>-218688023</t>
  </si>
  <si>
    <t>751.R.015</t>
  </si>
  <si>
    <t>Montáž vnitřní kazetové klimatizační jednotky</t>
  </si>
  <si>
    <t>756797385</t>
  </si>
  <si>
    <t>751.R.016</t>
  </si>
  <si>
    <t>Montáž propojovací Cu potrubí</t>
  </si>
  <si>
    <t>673475508</t>
  </si>
  <si>
    <t>751.R.017</t>
  </si>
  <si>
    <t>Montáž nosné konstrukce pod venk.klim.jednotku</t>
  </si>
  <si>
    <t>-519140897</t>
  </si>
  <si>
    <t>751.R.018</t>
  </si>
  <si>
    <t>Montáž střešní plastové průchodky Js 125mm</t>
  </si>
  <si>
    <t>-2055749233</t>
  </si>
  <si>
    <t>Zařízení č. 2</t>
  </si>
  <si>
    <t>429.R.019</t>
  </si>
  <si>
    <t>Tříotáčkový potrubní plastový ventilátor ø 160mm Vo=270m3/h, 230V, 50Hz, vč.2 objímek ø 160mm                                                                                                                 Poz.č. 2.01</t>
  </si>
  <si>
    <t>-713791115</t>
  </si>
  <si>
    <t>429.R.020</t>
  </si>
  <si>
    <t>Přetlaková klapka těsná ø 160mm                                                Poz.č. 2.02</t>
  </si>
  <si>
    <t>-1969276884</t>
  </si>
  <si>
    <t>429.R.021</t>
  </si>
  <si>
    <t>Kruhový tlumič hluku ø 160mm/L=600mm                                                                                                                    Poz.č. 2.03</t>
  </si>
  <si>
    <t>1942230219</t>
  </si>
  <si>
    <t>429.R.022</t>
  </si>
  <si>
    <t>Plastový odsávací ventil průměr 100 vč. Zděře                                         3*1                                                                                                    Poz.č. 2.04</t>
  </si>
  <si>
    <t>590759394</t>
  </si>
  <si>
    <t>429.R.023</t>
  </si>
  <si>
    <t>Plastový odsávací ventil průměr 125mm vč. zděře                                           6*1                                                                                   Poz.č. 2.05</t>
  </si>
  <si>
    <t>1608213052</t>
  </si>
  <si>
    <t>429.R.024</t>
  </si>
  <si>
    <t>Ohebná hadice s útlumem hluku průměr 103 s tepelnou izolací tl. 25mm                                                                10*1                                                                                         Poz.č. 2.06</t>
  </si>
  <si>
    <t>-652741954</t>
  </si>
  <si>
    <t>429.R.025</t>
  </si>
  <si>
    <t>Ohebná hadice s útlumem hluku průměr 127mm s tepelnou izolací tl. 25mm                                                                10*1                                                                                         Poz.č. 2.07</t>
  </si>
  <si>
    <t>1080464400</t>
  </si>
  <si>
    <t>429.R.026</t>
  </si>
  <si>
    <t>Potrubní plastový semiradiální ventilátor ø 125mm Vo=180m3/h, 230V, 50Hz,  vč.2 objímek ø 125                                                                        Poz.č. 2.08</t>
  </si>
  <si>
    <t>278038233</t>
  </si>
  <si>
    <t>429.R.027</t>
  </si>
  <si>
    <t>Přetlaková klapka těsná ø 125mm                                                Poz.č. 2.09</t>
  </si>
  <si>
    <t>1442674351</t>
  </si>
  <si>
    <t>429.R.028</t>
  </si>
  <si>
    <t>Kruhový tlumič hluku ø 125mm/L=600mm                    2*1                                                                                 Poz.č. 2.10</t>
  </si>
  <si>
    <t>-1468045592</t>
  </si>
  <si>
    <t>429.R.029</t>
  </si>
  <si>
    <t>Výfuková hlavice průměr 160mm                                                                                        Poz.č. 2.11</t>
  </si>
  <si>
    <t>1005004734</t>
  </si>
  <si>
    <t>429.R.030</t>
  </si>
  <si>
    <t>Výfuková hlavice průměr 125mm                                                                                        Poz.č. 2.12</t>
  </si>
  <si>
    <t>-2119162039</t>
  </si>
  <si>
    <t>429.R.031</t>
  </si>
  <si>
    <t>Regulační klapka ruční průměr 125mm                                                                                                                             Poz.č. 2.13</t>
  </si>
  <si>
    <t>-1879803665</t>
  </si>
  <si>
    <t>429.R.032</t>
  </si>
  <si>
    <t>Regulační klapka ruční průměr 100mm                        2*1                                                                                                        Poz.č. 2.14</t>
  </si>
  <si>
    <t>1945765682</t>
  </si>
  <si>
    <t>429.R.033</t>
  </si>
  <si>
    <t xml:space="preserve">Celopozinkované potrubí sk. I - 120311, včetně tvarovek a včetně všeho potřebného materiálu pro provedení závěsů potrubí a pospojování spojů                                                                                28*1                               </t>
  </si>
  <si>
    <t>-880523664</t>
  </si>
  <si>
    <t>429.R.034</t>
  </si>
  <si>
    <t>Odvodňovací nátrubek Js 20                                           2*1                                                                                      Poz.č. 2.16</t>
  </si>
  <si>
    <t>374182626</t>
  </si>
  <si>
    <t>751.R.019</t>
  </si>
  <si>
    <t>Montáž potrubního ventilátoru ø 160mm</t>
  </si>
  <si>
    <t>-1968633804</t>
  </si>
  <si>
    <t>751.R.020</t>
  </si>
  <si>
    <t>Montáž přetlakové klapky ø 160mm</t>
  </si>
  <si>
    <t>24259134</t>
  </si>
  <si>
    <t>751.R.021</t>
  </si>
  <si>
    <t>Montáž kruhového tlumiče hluku ø 160mm/L=600mm</t>
  </si>
  <si>
    <t>766691223</t>
  </si>
  <si>
    <t>751.R.022</t>
  </si>
  <si>
    <t>Montáž plastového  ventilu průměr 100</t>
  </si>
  <si>
    <t>1431264713</t>
  </si>
  <si>
    <t>751.R.023</t>
  </si>
  <si>
    <t>Montáž plastového ventilu prům. 125mm</t>
  </si>
  <si>
    <t>880683672</t>
  </si>
  <si>
    <t>751.R.024</t>
  </si>
  <si>
    <t>Montáž ohebné hadice průměr 103</t>
  </si>
  <si>
    <t>558136740</t>
  </si>
  <si>
    <t>751.R.025</t>
  </si>
  <si>
    <t>Montáž ohebné hadice průměr 127mm</t>
  </si>
  <si>
    <t>-1037979377</t>
  </si>
  <si>
    <t>751.R.026</t>
  </si>
  <si>
    <t>Montáž potrubního ventilátoru ø 125mm</t>
  </si>
  <si>
    <t>-1016867048</t>
  </si>
  <si>
    <t>751.R.027</t>
  </si>
  <si>
    <t>Montáž přetlakové klapky ø 125mm</t>
  </si>
  <si>
    <t>949483928</t>
  </si>
  <si>
    <t>751.R.028</t>
  </si>
  <si>
    <t>Montáž kruhvého tlumiče hluku ø 125mm/L=600mm</t>
  </si>
  <si>
    <t>-917058497</t>
  </si>
  <si>
    <t>751.R.029</t>
  </si>
  <si>
    <t>Montáž výfukové hlavice průměr 160mm</t>
  </si>
  <si>
    <t>1387327548</t>
  </si>
  <si>
    <t>751.R.030</t>
  </si>
  <si>
    <t>Montáž výfukové hlavice průměr 125mm</t>
  </si>
  <si>
    <t>-1654507373</t>
  </si>
  <si>
    <t>751.R.031</t>
  </si>
  <si>
    <t>Montáž regulační klapky ruční průměr 125mm</t>
  </si>
  <si>
    <t>-95662703</t>
  </si>
  <si>
    <t>751.R.032</t>
  </si>
  <si>
    <t>Montáž regulační klapky ruční průměr 100mm</t>
  </si>
  <si>
    <t>1901507187</t>
  </si>
  <si>
    <t>751.R.033</t>
  </si>
  <si>
    <t>-2095133971</t>
  </si>
  <si>
    <t>751.R.034</t>
  </si>
  <si>
    <t>543197398</t>
  </si>
  <si>
    <t>D3</t>
  </si>
  <si>
    <t>Zařízení č. 3</t>
  </si>
  <si>
    <t>429.R.035</t>
  </si>
  <si>
    <t>-1724695382</t>
  </si>
  <si>
    <t>429.R.036</t>
  </si>
  <si>
    <t>Krycí mřížka 500x315mm z pozinkovaného drátu s oky 10x10mm                                                                                                                                                    Poz.č. 3.02</t>
  </si>
  <si>
    <t>390217064</t>
  </si>
  <si>
    <t>429.R.037</t>
  </si>
  <si>
    <t>Krycí mřížka 400x355mm z pozinkovaného drátu s oky 10x10mm                                                                                                                                                    Poz.č. 3.03</t>
  </si>
  <si>
    <t>-398372538</t>
  </si>
  <si>
    <t>429.R.038</t>
  </si>
  <si>
    <t>Buňka tlumiče hluku 500x250x1000mm                      8*1                                                                                               Poz.č. 3.04</t>
  </si>
  <si>
    <t>-1435393280</t>
  </si>
  <si>
    <t>429.R.039</t>
  </si>
  <si>
    <t>Přívodní anemostat vč. plenum boxu s horizontálním napojením ø 250mm s čtyřhrannou deskou, velikost 600/40 -  - vč. nátěru barvou (RAL dle projektu interiéru)                                                                             4*1 Poz.č. 3.05</t>
  </si>
  <si>
    <t>2129224814</t>
  </si>
  <si>
    <t>429.R.040</t>
  </si>
  <si>
    <t>Odvodňovací nátrubek Js 20                                                                                                                                 Poz.č. 3.06</t>
  </si>
  <si>
    <t>-1485322087</t>
  </si>
  <si>
    <t>429.R.041</t>
  </si>
  <si>
    <t>Stěnová mřížka hliníková uzavřená 525x225 s roztrečí lamel 20mm                                                                          2*1                                                                                                           Poz.č. 3</t>
  </si>
  <si>
    <t>578450032</t>
  </si>
  <si>
    <t>429.R.042</t>
  </si>
  <si>
    <t>Regulační klapka ruční pr.160mm                                3*1                                                                                           Poz.č. 3.08</t>
  </si>
  <si>
    <t>1151498517</t>
  </si>
  <si>
    <t>429.R.043</t>
  </si>
  <si>
    <t>Regulační klapka ruční pr.125mm                                6*1                                                                                           Poz.č. 3.09</t>
  </si>
  <si>
    <t>915376015</t>
  </si>
  <si>
    <t>429.R.044</t>
  </si>
  <si>
    <t>Plastový odsávací ventil průměr 160mm vč. zděře                     5*1                                                                                           Poz.č. 3.10</t>
  </si>
  <si>
    <t>1253709234</t>
  </si>
  <si>
    <t>429.R.045</t>
  </si>
  <si>
    <t>Plastový odsávací ventil průměr 125mm vč. zděře                                           11*1                                                                                   Poz.č. 3.11</t>
  </si>
  <si>
    <t>2008149408</t>
  </si>
  <si>
    <t>429.R.046</t>
  </si>
  <si>
    <t>Plastový přívodní ventil průměr 125mm vč. zděře                                                                                                                              Poz.č. 3.12</t>
  </si>
  <si>
    <t>-1003648086</t>
  </si>
  <si>
    <t>429.R.047</t>
  </si>
  <si>
    <t>Ohebná hadice vícevrstvá průměr 160mm                                   5*1                                                                                  Poz.č.  3.13</t>
  </si>
  <si>
    <t>-1814775911</t>
  </si>
  <si>
    <t>429.R.048</t>
  </si>
  <si>
    <t>Ohebná hadice hliníková vícevrstvá ø 127mm                                                15*1                                                                                         Poz.č. 3.14</t>
  </si>
  <si>
    <t>37267781</t>
  </si>
  <si>
    <t>429.R.049</t>
  </si>
  <si>
    <t>Stěnová mřížka hliníková uzavřená 425x225 s roztrečí lamel 20mm                                                                          2*1                                                                                                           Poz.č. 3</t>
  </si>
  <si>
    <t>294163360</t>
  </si>
  <si>
    <t>429.R.050</t>
  </si>
  <si>
    <t>Regulační klapka ruční 160x100mm                                                                                                                                   Poz.č. 3.16</t>
  </si>
  <si>
    <t>618720809</t>
  </si>
  <si>
    <t>429.R.051</t>
  </si>
  <si>
    <t xml:space="preserve">Celopozinkované potrubí sk. I - ON 120405, 120311, včetně tvarovek a včetně všeho potřebného materiálu pro provedení závěsů potrubí, pro sešroubování přírub a utěsnění přírubových spojů                                                                      </t>
  </si>
  <si>
    <t>958009985</t>
  </si>
  <si>
    <t>751.R.035</t>
  </si>
  <si>
    <t>-1181248282</t>
  </si>
  <si>
    <t>751.R.036</t>
  </si>
  <si>
    <t>1937121642</t>
  </si>
  <si>
    <t>751.R.037</t>
  </si>
  <si>
    <t>Montáž krycí mřížky 400x315mm</t>
  </si>
  <si>
    <t>-734839998</t>
  </si>
  <si>
    <t>751.R.038</t>
  </si>
  <si>
    <t>Montáž buňky tlumiče hluku 500x250x1000mm</t>
  </si>
  <si>
    <t>1664294102</t>
  </si>
  <si>
    <t>751.R.039</t>
  </si>
  <si>
    <t>Montáž přívodního anemostatu vel. 600</t>
  </si>
  <si>
    <t>-1715040253</t>
  </si>
  <si>
    <t>751.R.040</t>
  </si>
  <si>
    <t>-2005527909</t>
  </si>
  <si>
    <t>751.R.041</t>
  </si>
  <si>
    <t>Montáž stěnové mřížky 525x225mm</t>
  </si>
  <si>
    <t>837014852</t>
  </si>
  <si>
    <t>751.R.042</t>
  </si>
  <si>
    <t>-377191204</t>
  </si>
  <si>
    <t>751.R.043</t>
  </si>
  <si>
    <t>Montáž regulační klapky ruční pr.125mm</t>
  </si>
  <si>
    <t>-1748078683</t>
  </si>
  <si>
    <t>751.R.044</t>
  </si>
  <si>
    <t>Montáž plastového ventilu pr. 160mm</t>
  </si>
  <si>
    <t>-1094377819</t>
  </si>
  <si>
    <t>751.R.045</t>
  </si>
  <si>
    <t>Montáž plastového ventilu pr. 125mm</t>
  </si>
  <si>
    <t>1525351188</t>
  </si>
  <si>
    <t>751.R.046</t>
  </si>
  <si>
    <t>Montáž přívodního plastového ventilu pr. 125mm</t>
  </si>
  <si>
    <t>513213130</t>
  </si>
  <si>
    <t>751.R.047</t>
  </si>
  <si>
    <t>Montáž ohebné hadice průměr 160mm</t>
  </si>
  <si>
    <t>208055164</t>
  </si>
  <si>
    <t>751.R.048</t>
  </si>
  <si>
    <t>Montáž ohebné hadice ø 127mm</t>
  </si>
  <si>
    <t>2095455352</t>
  </si>
  <si>
    <t>751.R.049</t>
  </si>
  <si>
    <t>Montáž stěnové mřížky 425x225mm</t>
  </si>
  <si>
    <t>800893138</t>
  </si>
  <si>
    <t>751.R.050</t>
  </si>
  <si>
    <t>Montáž regulační klapky ruční 160x100mm</t>
  </si>
  <si>
    <t>1412463999</t>
  </si>
  <si>
    <t>751.R.051</t>
  </si>
  <si>
    <t>-659347807</t>
  </si>
  <si>
    <t>D4</t>
  </si>
  <si>
    <t>Zařízení č. 4</t>
  </si>
  <si>
    <t>429.R.052</t>
  </si>
  <si>
    <t xml:space="preserve">Propojovací Cu potrubí s náplní chladiva vč. parotěsné izolace, ovládacího kabelu a doplňkového materiálu                                                                                      9*1                                                             </t>
  </si>
  <si>
    <t>-901102090</t>
  </si>
  <si>
    <t>429.R.053</t>
  </si>
  <si>
    <t>20675354</t>
  </si>
  <si>
    <t>751.R.052</t>
  </si>
  <si>
    <t>2045372579</t>
  </si>
  <si>
    <t>751.R.053</t>
  </si>
  <si>
    <t>-1812688552</t>
  </si>
  <si>
    <t>D5</t>
  </si>
  <si>
    <t>Izolace potrubí VZT</t>
  </si>
  <si>
    <t>751.R.059</t>
  </si>
  <si>
    <t>Tepelná samolepící parotěsná izolace tl. 35mm do obalu z hliníkové fólie - do venkovního prostředí</t>
  </si>
  <si>
    <t>-715807646</t>
  </si>
  <si>
    <t>751.R.060</t>
  </si>
  <si>
    <t>Parotěsná samolepící tepelná izolace tl. 35mm</t>
  </si>
  <si>
    <t>-65027478</t>
  </si>
  <si>
    <t>751.R.061</t>
  </si>
  <si>
    <t>Parotěsná samolepící tepelná izolace tl. 20mm</t>
  </si>
  <si>
    <t>1382311879</t>
  </si>
  <si>
    <t>751.R.062</t>
  </si>
  <si>
    <t>Nátěr potrubí a zařízení VZT (odstín barvy (RAL) dle projektu interiéru</t>
  </si>
  <si>
    <t>-713086268</t>
  </si>
  <si>
    <t>751</t>
  </si>
  <si>
    <t>751.R.991</t>
  </si>
  <si>
    <t>Mimostaveništní doprava</t>
  </si>
  <si>
    <t>-1036461793</t>
  </si>
  <si>
    <t>751.R.992</t>
  </si>
  <si>
    <t>Přesun hmot do 50m - 0,52% z dodávky VZT</t>
  </si>
  <si>
    <t>972271884</t>
  </si>
  <si>
    <t>751.R.993</t>
  </si>
  <si>
    <t>Vyregulování množství vzduchu na jednotlivých větvích VZT potrubí a na jednotlivých vyústkách VZT včetně zpracování zprávy a tabulky s projektovanými a skutečně naměřenými hodnotami</t>
  </si>
  <si>
    <t>hod</t>
  </si>
  <si>
    <t>-1262477634</t>
  </si>
  <si>
    <t>751.R.994</t>
  </si>
  <si>
    <t>Komplexní zkoušky</t>
  </si>
  <si>
    <t>-1383679543</t>
  </si>
  <si>
    <t>751.R.995</t>
  </si>
  <si>
    <t>Dokumentace skutečného provedení</t>
  </si>
  <si>
    <t>769532091</t>
  </si>
  <si>
    <t>D.1.4.C - Vytápění</t>
  </si>
  <si>
    <t xml:space="preserve">PSV - Práce a dodávky PSV   </t>
  </si>
  <si>
    <t xml:space="preserve">    731 - Ústřední vytápění - kotelny</t>
  </si>
  <si>
    <t xml:space="preserve">    732 - Ústřední vytápění - strojovny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</si>
  <si>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</si>
  <si>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</si>
  <si>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</si>
  <si>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Práce a dodávky PSV   </t>
  </si>
  <si>
    <t>731</t>
  </si>
  <si>
    <t>Ústřední vytápění - kotelny</t>
  </si>
  <si>
    <t>731820003.R</t>
  </si>
  <si>
    <t>Zkoušky a prohlídky rozvodů a zařízení UT, celková prohlídka a vyhotovení revizní zprávy pro objem montážních prací přes 500 do 1000 tis. Kč</t>
  </si>
  <si>
    <t>40195804</t>
  </si>
  <si>
    <t>732</t>
  </si>
  <si>
    <t xml:space="preserve">Ústřední vytápění - strojovny   </t>
  </si>
  <si>
    <t>7325220011</t>
  </si>
  <si>
    <t>Tepelné čerpadlo vzduch/voda WPL 11 AR Comfort-11,7 kW včetně regulace HMC300, el. kotle 2-9kW, PV, OČ -vnitřní a venkovní jednotka</t>
  </si>
  <si>
    <t>-221194439</t>
  </si>
  <si>
    <t>7325220012</t>
  </si>
  <si>
    <t>Logalux P120.5 W-B</t>
  </si>
  <si>
    <t>-1931480204</t>
  </si>
  <si>
    <t>7325220013</t>
  </si>
  <si>
    <t>Zásobník TV Logalux SMH190.1 ES</t>
  </si>
  <si>
    <t>-801537886</t>
  </si>
  <si>
    <t>7325220014</t>
  </si>
  <si>
    <t>Třícestný přepínací ventil LK 28mm vč- motoru</t>
  </si>
  <si>
    <t>1872911167</t>
  </si>
  <si>
    <t>7325220015</t>
  </si>
  <si>
    <t>Modul pro řízení topného okruhu MM100</t>
  </si>
  <si>
    <t>-758794103</t>
  </si>
  <si>
    <t>7325220016</t>
  </si>
  <si>
    <t>Regulace RC 100</t>
  </si>
  <si>
    <t>1614997810</t>
  </si>
  <si>
    <t>7325220017</t>
  </si>
  <si>
    <t>Paket 4xSKT1.0 svislý na plochou střechu</t>
  </si>
  <si>
    <t>1092241134</t>
  </si>
  <si>
    <t>7325220018</t>
  </si>
  <si>
    <t>Logasol KS0110 MS100/2</t>
  </si>
  <si>
    <t>-1948544400</t>
  </si>
  <si>
    <t>7325220019</t>
  </si>
  <si>
    <t>Montáž TČ</t>
  </si>
  <si>
    <t>239199499</t>
  </si>
  <si>
    <t>7325220020</t>
  </si>
  <si>
    <t>Montáž regulace</t>
  </si>
  <si>
    <t>1110239355</t>
  </si>
  <si>
    <t>7325220021</t>
  </si>
  <si>
    <t>Montáž kolektorů</t>
  </si>
  <si>
    <t>-1562457085</t>
  </si>
  <si>
    <t>7325220022</t>
  </si>
  <si>
    <t>Montáž zásobníků TUV</t>
  </si>
  <si>
    <t>1746008610</t>
  </si>
  <si>
    <t>7325220023</t>
  </si>
  <si>
    <t>Sdružený rozdělovač pro 2 topné větve HKV 2/32/32</t>
  </si>
  <si>
    <t>-492593921</t>
  </si>
  <si>
    <t>7325220024</t>
  </si>
  <si>
    <t>Konzole pro rozdělovač a montáž</t>
  </si>
  <si>
    <t>-119929589</t>
  </si>
  <si>
    <t>7325220025</t>
  </si>
  <si>
    <t>Čerpadlová skupina se směšovačem HSM 25/6</t>
  </si>
  <si>
    <t>-439741115</t>
  </si>
  <si>
    <t>7325220026</t>
  </si>
  <si>
    <t>Čerpadlová skupina se směšovačem HSM 32/7,5</t>
  </si>
  <si>
    <t>-1109455050</t>
  </si>
  <si>
    <t>7325220027</t>
  </si>
  <si>
    <t>Montáž čerpadlové skupiny</t>
  </si>
  <si>
    <t>-517761317</t>
  </si>
  <si>
    <t>7325220028</t>
  </si>
  <si>
    <t>Pružné dopojovací potrubí-sada 5/4"pro propojení vnitřní a venkovní jednotky</t>
  </si>
  <si>
    <t>760117266</t>
  </si>
  <si>
    <t>998732201</t>
  </si>
  <si>
    <t>Přesun hmot procentní pro strojovny v objektech v do 6 m</t>
  </si>
  <si>
    <t>-133493577</t>
  </si>
  <si>
    <t>998732293</t>
  </si>
  <si>
    <t>Příplatek k přesunu hmot procentní 732 za zvětšený přesun do 500 m</t>
  </si>
  <si>
    <t>-1926951943</t>
  </si>
  <si>
    <t>733</t>
  </si>
  <si>
    <t xml:space="preserve">Ústřední vytápění - rozvodné potrubí   </t>
  </si>
  <si>
    <t>733223202</t>
  </si>
  <si>
    <t>Potrubí měděné tvrdé spojované tvrdým pájením D 15x1 mm</t>
  </si>
  <si>
    <t>-566203944</t>
  </si>
  <si>
    <t>733223203</t>
  </si>
  <si>
    <t>Potrubí měděné tvrdé spojované tvrdým pájením D 18x1 mm</t>
  </si>
  <si>
    <t>-241687943</t>
  </si>
  <si>
    <t>733223204</t>
  </si>
  <si>
    <t>Potrubí měděné tvrdé spojované tvrdým pájením D 22x1 mm</t>
  </si>
  <si>
    <t>-139133817</t>
  </si>
  <si>
    <t>733223205</t>
  </si>
  <si>
    <t>Potrubí měděné tvrdé spojované tvrdým pájením D 28x1,5 mm</t>
  </si>
  <si>
    <t>-1921616993</t>
  </si>
  <si>
    <t>733223206</t>
  </si>
  <si>
    <t>Potrubí měděné tvrdé spojované tvrdým pájením D 35x1,5 mm</t>
  </si>
  <si>
    <t>1475019503</t>
  </si>
  <si>
    <t>733291101</t>
  </si>
  <si>
    <t>Zkouška těsnosti potrubí měděné D do 35x1,5</t>
  </si>
  <si>
    <t>-1494555899</t>
  </si>
  <si>
    <t>733811251</t>
  </si>
  <si>
    <t>Ochrana potrubí ústředního vytápění termoizolačními trubicemi z PE tl přes 20 do 25 mm DN do 22 mm</t>
  </si>
  <si>
    <t>688456422</t>
  </si>
  <si>
    <t>733811252</t>
  </si>
  <si>
    <t>Ochrana potrubí ústředního vytápění termoizolačními trubicemi z PE tl přes 20 do 25 mm DN přes 32 do 45 mm</t>
  </si>
  <si>
    <t>1492236193</t>
  </si>
  <si>
    <t>7338112521.R</t>
  </si>
  <si>
    <t>Ochrana potrubí termoizolačními trubicemi z kaučuku přilepenými v příčných a podélných spojích tloušťky izolace přes 20 do 25 mm vnitřního průměru izolace DN přes 22 do 45 mm</t>
  </si>
  <si>
    <t>797367208</t>
  </si>
  <si>
    <t>998733201</t>
  </si>
  <si>
    <t>Přesun hmot procentní pro rozvody potrubí v objektech v do 6 m</t>
  </si>
  <si>
    <t>-670706514</t>
  </si>
  <si>
    <t>998733293</t>
  </si>
  <si>
    <t>Příplatek k přesunu hmot procentní 733 za zvětšený přesun do 500 m</t>
  </si>
  <si>
    <t>595374022</t>
  </si>
  <si>
    <t>734</t>
  </si>
  <si>
    <t xml:space="preserve">Ústřední vytápění - armatury   </t>
  </si>
  <si>
    <t>734211119</t>
  </si>
  <si>
    <t>Ventil závitový odvzdušňovací G 3/8 PN 14 do 120°C automatický</t>
  </si>
  <si>
    <t>-1978419261</t>
  </si>
  <si>
    <t>734221536</t>
  </si>
  <si>
    <t>Ventil závitový termostatický rohový dvouregulační G 1/2 PN 16 do 110°C bez hlavice ovládání</t>
  </si>
  <si>
    <t>879143846</t>
  </si>
  <si>
    <t>734221682</t>
  </si>
  <si>
    <t>Termostatická hlavice kapalinová PN 10 do 110°C otopných těles VK + koupelové</t>
  </si>
  <si>
    <t>2088212122</t>
  </si>
  <si>
    <t>734242415</t>
  </si>
  <si>
    <t>Ventil závitový zpětný přímý G 5/4 PN 16 do 110°C</t>
  </si>
  <si>
    <t>-715720795</t>
  </si>
  <si>
    <t>734261235</t>
  </si>
  <si>
    <t>Šroubení topenářské přímé G 1 PN 16 do 120°C</t>
  </si>
  <si>
    <t>294990374</t>
  </si>
  <si>
    <t>7342614021</t>
  </si>
  <si>
    <t>Armatura připojovací rohová G 1/2x15 PN 10 do 110°C radiátorů typu VK</t>
  </si>
  <si>
    <t>-728743652</t>
  </si>
  <si>
    <t>7342614022</t>
  </si>
  <si>
    <t>Termostatický ventil přímý Z-LREG 014</t>
  </si>
  <si>
    <t>-1085357643</t>
  </si>
  <si>
    <t>7342614023</t>
  </si>
  <si>
    <t>Regulační šroubení přímé Z-LREG 016</t>
  </si>
  <si>
    <t>88028582</t>
  </si>
  <si>
    <t>7342614024</t>
  </si>
  <si>
    <t>Termopohon 24V, kabel 2m Z-LREG 074</t>
  </si>
  <si>
    <t>-1659452575</t>
  </si>
  <si>
    <t>7342614025</t>
  </si>
  <si>
    <t>Teplotní čidlo NTC Z-LREG 083</t>
  </si>
  <si>
    <t>-2104080148</t>
  </si>
  <si>
    <t>7342614026</t>
  </si>
  <si>
    <t>Mosazné koleno Z-LREG 089</t>
  </si>
  <si>
    <t>-2003894620</t>
  </si>
  <si>
    <t>7342614027</t>
  </si>
  <si>
    <t xml:space="preserve">Prostorový termostat </t>
  </si>
  <si>
    <t>-1204441618</t>
  </si>
  <si>
    <t>7342614028</t>
  </si>
  <si>
    <t>Zdroj 100W/DIN 24V Z-LREG 085</t>
  </si>
  <si>
    <t>2133797855</t>
  </si>
  <si>
    <t>7342614029</t>
  </si>
  <si>
    <t>Montážní krabice/DIN Z-LREG 011</t>
  </si>
  <si>
    <t>784031048</t>
  </si>
  <si>
    <t>734291123</t>
  </si>
  <si>
    <t>Kohout plnící a vypouštěcí G 1/2 PN 10 do 90°C závitový</t>
  </si>
  <si>
    <t>-1345110340</t>
  </si>
  <si>
    <t>734292715</t>
  </si>
  <si>
    <t>Kohout kulový přímý G 1 PN 42 do 185°C vnitřní závit</t>
  </si>
  <si>
    <t>167730747</t>
  </si>
  <si>
    <t>734292716</t>
  </si>
  <si>
    <t>Kohout kulový přímý G 1 1/4 PN 42 do 185°C vnitřní závit</t>
  </si>
  <si>
    <t>817903096</t>
  </si>
  <si>
    <t>734412112</t>
  </si>
  <si>
    <t>Měřič tepla kompaktní Qn 1,5 G 1/2</t>
  </si>
  <si>
    <t>-1349018134</t>
  </si>
  <si>
    <t>998734201</t>
  </si>
  <si>
    <t>Přesun hmot procentní pro armatury v objektech v do 6 m</t>
  </si>
  <si>
    <t>792851829</t>
  </si>
  <si>
    <t>998734293</t>
  </si>
  <si>
    <t>Příplatek k přesunu hmot procentní 734 za zvětšený přesun do 500 m</t>
  </si>
  <si>
    <t>1810733410</t>
  </si>
  <si>
    <t>735</t>
  </si>
  <si>
    <t xml:space="preserve">Ústřední vytápění - otopná tělesa   </t>
  </si>
  <si>
    <t>7351524711</t>
  </si>
  <si>
    <t>Otopné těleso panelové VK dvoudeskové 1 přídavná přestupní plocha výška/délka 600/400 mm výkon 515 W-RAL 9007</t>
  </si>
  <si>
    <t>15785186</t>
  </si>
  <si>
    <t>7351524712</t>
  </si>
  <si>
    <t>Otopné těleso panelové VK dvoudeskové 1 přídavná přestupní plocha výška/délka 600/400 mm výkon 515 W-RAL9007-levé</t>
  </si>
  <si>
    <t>1893567157</t>
  </si>
  <si>
    <t>7351524731</t>
  </si>
  <si>
    <t>Otopné těleso panelové VK dvoudeskové 1 přídavná přestupní plocha výška/délka 600/600 mm výkon 773 W-RAL9007-levé</t>
  </si>
  <si>
    <t>1472306078</t>
  </si>
  <si>
    <t>7351524732</t>
  </si>
  <si>
    <t>Otopné těleso panelové VK dvoudeskové 1 přídavná přestupní plocha výška/délka 600/600 mm výkon 773 W-RAL9007</t>
  </si>
  <si>
    <t>-1388671001</t>
  </si>
  <si>
    <t>7351524751</t>
  </si>
  <si>
    <t>Otopné těleso panelové VK dvoudeskové 1 přídavná přestupní plocha výška/délka 600/800 mm výkon 1030 W-RAL9007</t>
  </si>
  <si>
    <t>-209634962</t>
  </si>
  <si>
    <t>7351524771</t>
  </si>
  <si>
    <t>Otopné těleso panelové VK dvoudeskové 1 přídavná přestupní plocha výška/délka 600/1000 mm výkon 1288 W-RAL9007</t>
  </si>
  <si>
    <t>-190905839</t>
  </si>
  <si>
    <t>7351525731</t>
  </si>
  <si>
    <t>Otopné těleso panelové VK dvoudeskové 2 přídavné přestupní plochy výška/délka 600/600 mm výkon 1007 W-RAL9016</t>
  </si>
  <si>
    <t>57289548</t>
  </si>
  <si>
    <t>7351525801</t>
  </si>
  <si>
    <t>Otopné těleso panelové VK dvoudeskové 2 přídavné přestupní plochy výška/délka 600/1400 mm výkon 2351 W-RAL9007-levé</t>
  </si>
  <si>
    <t>-53382174</t>
  </si>
  <si>
    <t>7351525802</t>
  </si>
  <si>
    <t>Otopné těleso panelové VK dvoudeskové 2 přídavné přestupní plochy výška/délka 600/1400 mm výkon 2351 W-RAL9016</t>
  </si>
  <si>
    <t>1644473412</t>
  </si>
  <si>
    <t>735164512</t>
  </si>
  <si>
    <t>Montáž otopného tělesa trubkového na stěnu v tělesa přes 1500 mm</t>
  </si>
  <si>
    <t>1186691046</t>
  </si>
  <si>
    <t>7351645121</t>
  </si>
  <si>
    <t>KLT 1800.450</t>
  </si>
  <si>
    <t>-810952646</t>
  </si>
  <si>
    <t>7351645122</t>
  </si>
  <si>
    <t>Elektrická topná vložka s termostatem 700 W</t>
  </si>
  <si>
    <t>-1144144643</t>
  </si>
  <si>
    <t>7354191261</t>
  </si>
  <si>
    <t>Montáž konvektoru</t>
  </si>
  <si>
    <t>250902545</t>
  </si>
  <si>
    <t>7354191262</t>
  </si>
  <si>
    <t>Podlahový konvektor 1000/110/200-P</t>
  </si>
  <si>
    <t>-726585014</t>
  </si>
  <si>
    <t>7354191263</t>
  </si>
  <si>
    <t>Podlahový konvektor - krycí mřížka nerez příčná</t>
  </si>
  <si>
    <t>1473740884</t>
  </si>
  <si>
    <t>7354191264</t>
  </si>
  <si>
    <t>Podlahový konvektor  2000/110/200-P</t>
  </si>
  <si>
    <t>1322014361</t>
  </si>
  <si>
    <t>7354191265</t>
  </si>
  <si>
    <t>-308927083</t>
  </si>
  <si>
    <t>7354191266</t>
  </si>
  <si>
    <t>Podlahový konvektor  1200/110/200-P</t>
  </si>
  <si>
    <t>-1046761686</t>
  </si>
  <si>
    <t>7354191267</t>
  </si>
  <si>
    <t>-150601083</t>
  </si>
  <si>
    <t>7354191268</t>
  </si>
  <si>
    <t>Montáž regulace konvektorů</t>
  </si>
  <si>
    <t>-1247329096</t>
  </si>
  <si>
    <t>7354191269</t>
  </si>
  <si>
    <t>Topná zkouška</t>
  </si>
  <si>
    <t>1822567179</t>
  </si>
  <si>
    <t>998735201</t>
  </si>
  <si>
    <t>Přesun hmot procentní pro otopná tělesa v objektech v do 6 m</t>
  </si>
  <si>
    <t>-972056603</t>
  </si>
  <si>
    <t>998735293</t>
  </si>
  <si>
    <t>Příplatek k přesunu hmot procentní 735 za zvětšený přesun do 500 m</t>
  </si>
  <si>
    <t>1033646643</t>
  </si>
  <si>
    <t>D.1.4.D - Elektroinstalace</t>
  </si>
  <si>
    <t xml:space="preserve">D01 - ROZVADĚČ RE prvky silové
</t>
  </si>
  <si>
    <t>D1 - ROZVADĚČ R1 prvky silové</t>
  </si>
  <si>
    <t>D2 - ROZVADĚČ R2 prvky silové</t>
  </si>
  <si>
    <t>D3 - Ovládací skříň osvětlení OVLx</t>
  </si>
  <si>
    <t>D5 - ROZVADĚČ R3 - stávající</t>
  </si>
  <si>
    <t>D6 - ROZVADĚČ R4 prvky silové</t>
  </si>
  <si>
    <t>D7 - Kompletační materiál</t>
  </si>
  <si>
    <t>D8 - Podlahová krabice, podlahový kanál</t>
  </si>
  <si>
    <t>D9 - Zařízení</t>
  </si>
  <si>
    <t xml:space="preserve">D10 - Upevňovací a úložný materiál </t>
  </si>
  <si>
    <t>D11 - Kabely-silnoproud</t>
  </si>
  <si>
    <t>D12 - Svítidla</t>
  </si>
  <si>
    <t>D13 - Hromosvod-svody a uzemnění</t>
  </si>
  <si>
    <t>D14 - SKS</t>
  </si>
  <si>
    <t>D15 - PZTS</t>
  </si>
  <si>
    <t>D16 - Ostatní</t>
  </si>
  <si>
    <t>D01</t>
  </si>
  <si>
    <t xml:space="preserve">ROZVADĚČ RE prvky silové
</t>
  </si>
  <si>
    <t>740001.R</t>
  </si>
  <si>
    <t>Rozvaděč RE,  specifikace dle výkresu E01</t>
  </si>
  <si>
    <t>1098850926</t>
  </si>
  <si>
    <t>740042.R</t>
  </si>
  <si>
    <t>Zkoušky,revize,protokol</t>
  </si>
  <si>
    <t>-923072877</t>
  </si>
  <si>
    <t>740043.R</t>
  </si>
  <si>
    <t>Podružný materiál</t>
  </si>
  <si>
    <t>1089984010</t>
  </si>
  <si>
    <t>740044.R</t>
  </si>
  <si>
    <t>PPV</t>
  </si>
  <si>
    <t>-185590116</t>
  </si>
  <si>
    <t>ROZVADĚČ R1 prvky silové</t>
  </si>
  <si>
    <t>740045.R</t>
  </si>
  <si>
    <t>Rozvaděč R1, specifikace dle výkresu E02</t>
  </si>
  <si>
    <t>-1519099605</t>
  </si>
  <si>
    <t>740046.R</t>
  </si>
  <si>
    <t>Zkoušky</t>
  </si>
  <si>
    <t>-1098825822</t>
  </si>
  <si>
    <t>740047.R</t>
  </si>
  <si>
    <t>-1133220185</t>
  </si>
  <si>
    <t>740048.R</t>
  </si>
  <si>
    <t>-507434217</t>
  </si>
  <si>
    <t>ROZVADĚČ R2 prvky silové</t>
  </si>
  <si>
    <t>546894062</t>
  </si>
  <si>
    <t>740049.R</t>
  </si>
  <si>
    <t>Rozvaděč R2, specifikace dle výkresu E03</t>
  </si>
  <si>
    <t>-1853169581</t>
  </si>
  <si>
    <t>740050.R</t>
  </si>
  <si>
    <t>-1484775232</t>
  </si>
  <si>
    <t>740051.R</t>
  </si>
  <si>
    <t>1970946617</t>
  </si>
  <si>
    <t>Ovládací skříň osvětlení OVLx</t>
  </si>
  <si>
    <t>740052.R</t>
  </si>
  <si>
    <t>Ovládací skříň OVLx</t>
  </si>
  <si>
    <t>117891482</t>
  </si>
  <si>
    <t>740053.R</t>
  </si>
  <si>
    <t>2087888697</t>
  </si>
  <si>
    <t>740054.R</t>
  </si>
  <si>
    <t>1318917288</t>
  </si>
  <si>
    <t>740055.R</t>
  </si>
  <si>
    <t>1625105241</t>
  </si>
  <si>
    <t>ROZVADĚČ R3 - stávající</t>
  </si>
  <si>
    <t>740056.R</t>
  </si>
  <si>
    <t>2034289514</t>
  </si>
  <si>
    <t>740057.R</t>
  </si>
  <si>
    <t>1601741613</t>
  </si>
  <si>
    <t>D6</t>
  </si>
  <si>
    <t>ROZVADĚČ R4 prvky silové</t>
  </si>
  <si>
    <t>740058.R</t>
  </si>
  <si>
    <t>Rozvodnice na omítku IP65, uzamykatelné provedení IKA-1/6-ST-UV</t>
  </si>
  <si>
    <t>607054672</t>
  </si>
  <si>
    <t>740059.R</t>
  </si>
  <si>
    <t>svorka řadová</t>
  </si>
  <si>
    <t>556151195</t>
  </si>
  <si>
    <t>740060.R</t>
  </si>
  <si>
    <t>Ukončení vodičů v rozvaděči + zapojení do 2,5 mm2</t>
  </si>
  <si>
    <t>192935385</t>
  </si>
  <si>
    <t>740061.R</t>
  </si>
  <si>
    <t>-1041004624</t>
  </si>
  <si>
    <t>740062.R</t>
  </si>
  <si>
    <t>-13827138</t>
  </si>
  <si>
    <t>740063.R</t>
  </si>
  <si>
    <t>-195854597</t>
  </si>
  <si>
    <t>D7</t>
  </si>
  <si>
    <t>Kompletační materiál</t>
  </si>
  <si>
    <t>740064.R</t>
  </si>
  <si>
    <t>Tlačítkový ovladač ř.0/1, 10A, IP44</t>
  </si>
  <si>
    <t>1494273760</t>
  </si>
  <si>
    <t>740065.R</t>
  </si>
  <si>
    <t>Tlačítkový ovladač ř.0/1+0/1</t>
  </si>
  <si>
    <t>314043881</t>
  </si>
  <si>
    <t>740066.R</t>
  </si>
  <si>
    <t>spínač řaz.1, 10A/230V/IP20</t>
  </si>
  <si>
    <t>699255534</t>
  </si>
  <si>
    <t>740067.R</t>
  </si>
  <si>
    <t>spínač řaz.1, 10A/230V/IP44</t>
  </si>
  <si>
    <t>2002880188</t>
  </si>
  <si>
    <t>740068.R</t>
  </si>
  <si>
    <t>spínač řaz.5, 10A/230V/IP20</t>
  </si>
  <si>
    <t>-1768143770</t>
  </si>
  <si>
    <t>740069.R</t>
  </si>
  <si>
    <t>Spínač řaz.č.5, 10A/230V IP44</t>
  </si>
  <si>
    <t>867327214</t>
  </si>
  <si>
    <t>740070.R</t>
  </si>
  <si>
    <t>spínač řaz.6, 10A/230V/IP20</t>
  </si>
  <si>
    <t>-223210631</t>
  </si>
  <si>
    <t>740071.R</t>
  </si>
  <si>
    <t>Pohybové čidlo stropní</t>
  </si>
  <si>
    <t>1703641900</t>
  </si>
  <si>
    <t>740072.R</t>
  </si>
  <si>
    <t>Zásuvka 230V/16A dětská ochr.</t>
  </si>
  <si>
    <t>-1185531891</t>
  </si>
  <si>
    <t>740073.R</t>
  </si>
  <si>
    <t>Zásuvka s víčkem 230V/16A</t>
  </si>
  <si>
    <t>218739258</t>
  </si>
  <si>
    <t>740074.R</t>
  </si>
  <si>
    <t>Zásuvka s víčkem 230V/16A IP44</t>
  </si>
  <si>
    <t>-1099177931</t>
  </si>
  <si>
    <t>740075.R</t>
  </si>
  <si>
    <t>Zásuvka datová 1xRJ45</t>
  </si>
  <si>
    <t>1178145593</t>
  </si>
  <si>
    <t>740076.R</t>
  </si>
  <si>
    <t>Zásuvka datová 2xRJ45</t>
  </si>
  <si>
    <t>262665676</t>
  </si>
  <si>
    <t>740077.R</t>
  </si>
  <si>
    <t>Zásuvka TV+R+SAT</t>
  </si>
  <si>
    <t>-1807702249</t>
  </si>
  <si>
    <t>740078.R</t>
  </si>
  <si>
    <t>Rámeček 1.nás.</t>
  </si>
  <si>
    <t>967314660</t>
  </si>
  <si>
    <t>7400781.R</t>
  </si>
  <si>
    <t>Rámeček 2.nás.</t>
  </si>
  <si>
    <t>-596199462</t>
  </si>
  <si>
    <t>740079.R</t>
  </si>
  <si>
    <t>Rámeček 3.nás.</t>
  </si>
  <si>
    <t>445343687</t>
  </si>
  <si>
    <t>740080.R</t>
  </si>
  <si>
    <t>Rámeček 4.nás.</t>
  </si>
  <si>
    <t>254590742</t>
  </si>
  <si>
    <t>740081.R</t>
  </si>
  <si>
    <t>Rámeček 5.nás.</t>
  </si>
  <si>
    <t>-1478791297</t>
  </si>
  <si>
    <t>D8</t>
  </si>
  <si>
    <t>Podlahová krabice, podlahový kanál</t>
  </si>
  <si>
    <t>740082.R</t>
  </si>
  <si>
    <t>Podlahová krabice : 24M, 8x 230V, 4x ETH, +1MOD</t>
  </si>
  <si>
    <t>-1042013098</t>
  </si>
  <si>
    <t>740083.R</t>
  </si>
  <si>
    <t>Zásuvka 230V/16A modul 45</t>
  </si>
  <si>
    <t>815549092</t>
  </si>
  <si>
    <t>740084.R</t>
  </si>
  <si>
    <t>Zásuvka 230V/16A modul 45 s integrovanou přepěťovou ochranou III. stupně, třídy 3 (akustická signalizace poruchy)</t>
  </si>
  <si>
    <t>263531096</t>
  </si>
  <si>
    <t>740085.R</t>
  </si>
  <si>
    <t>Zásuvka, modul 45, RJ 45 cat. 6, STP, 1 modul</t>
  </si>
  <si>
    <t>-456902481</t>
  </si>
  <si>
    <t>740086.R</t>
  </si>
  <si>
    <t>Podlahová instalační krabice nastavitelná hloubka – 24modulů</t>
  </si>
  <si>
    <t>-1921439232</t>
  </si>
  <si>
    <t>740087.R</t>
  </si>
  <si>
    <t>Plastový protahovací kanál,  4 komory, 200x38</t>
  </si>
  <si>
    <t>-1905941195</t>
  </si>
  <si>
    <t>740088.R</t>
  </si>
  <si>
    <t xml:space="preserve">Časové relé </t>
  </si>
  <si>
    <t>1024699707</t>
  </si>
  <si>
    <t>740089.R</t>
  </si>
  <si>
    <t xml:space="preserve">Pomocné relé </t>
  </si>
  <si>
    <t>1295335668</t>
  </si>
  <si>
    <t>D9</t>
  </si>
  <si>
    <t>Zařízení</t>
  </si>
  <si>
    <t>740090.R</t>
  </si>
  <si>
    <t>Ovládací jednotka konvektoru</t>
  </si>
  <si>
    <t>-1793833207</t>
  </si>
  <si>
    <t>740091.R</t>
  </si>
  <si>
    <t>Termostat</t>
  </si>
  <si>
    <t>-1824926678</t>
  </si>
  <si>
    <t>740092.R</t>
  </si>
  <si>
    <t>Napájecí zdroj pro senzorické baterie</t>
  </si>
  <si>
    <t>-785176876</t>
  </si>
  <si>
    <t>740093.R</t>
  </si>
  <si>
    <t>čerpadlová sestava</t>
  </si>
  <si>
    <t>640231067</t>
  </si>
  <si>
    <t>740094.R</t>
  </si>
  <si>
    <t>Jednotka VZT</t>
  </si>
  <si>
    <t>325265867</t>
  </si>
  <si>
    <t>1255334255</t>
  </si>
  <si>
    <t>717605357</t>
  </si>
  <si>
    <t>-907181322</t>
  </si>
  <si>
    <t>-28751655</t>
  </si>
  <si>
    <t>-954301488</t>
  </si>
  <si>
    <t>1059085501</t>
  </si>
  <si>
    <t>740095.R</t>
  </si>
  <si>
    <t xml:space="preserve">TEPELNÉ ČERPADLO </t>
  </si>
  <si>
    <t>962659088</t>
  </si>
  <si>
    <t>740096.R</t>
  </si>
  <si>
    <t>Odtahový ventilátor</t>
  </si>
  <si>
    <t>-1099908710</t>
  </si>
  <si>
    <t>740097.R</t>
  </si>
  <si>
    <t>Vyhřívaná střešní vpusť</t>
  </si>
  <si>
    <t>-2058667322</t>
  </si>
  <si>
    <t>740098.R</t>
  </si>
  <si>
    <t>-167344471</t>
  </si>
  <si>
    <t>740099.R</t>
  </si>
  <si>
    <t>-965010432</t>
  </si>
  <si>
    <t>D10</t>
  </si>
  <si>
    <t xml:space="preserve">Upevňovací a úložný materiál </t>
  </si>
  <si>
    <t>740100.R</t>
  </si>
  <si>
    <t>Kabelový drátěný žlab 150/35  vč.příslušenství</t>
  </si>
  <si>
    <t>1770675337</t>
  </si>
  <si>
    <t>740101.R</t>
  </si>
  <si>
    <t xml:space="preserve">Krabice rozbočná  pod omítku </t>
  </si>
  <si>
    <t>528545428</t>
  </si>
  <si>
    <t>740102.R</t>
  </si>
  <si>
    <t>Krabice instalační</t>
  </si>
  <si>
    <t>-1153079956</t>
  </si>
  <si>
    <t>740103.R</t>
  </si>
  <si>
    <t>Plastové kabelové  úchyty do 10-ti kabelů 3x2,5</t>
  </si>
  <si>
    <t>1852326288</t>
  </si>
  <si>
    <t>740104.R</t>
  </si>
  <si>
    <t>Trubka ohebná DN25</t>
  </si>
  <si>
    <t>543608794</t>
  </si>
  <si>
    <t>740105.R</t>
  </si>
  <si>
    <t>Trubka ohebná DN32</t>
  </si>
  <si>
    <t>-770976414</t>
  </si>
  <si>
    <t>740106.R</t>
  </si>
  <si>
    <t>Trubka ohebná DN40</t>
  </si>
  <si>
    <t>799116002</t>
  </si>
  <si>
    <t>740107.R</t>
  </si>
  <si>
    <t>Ochranná trubka DN90</t>
  </si>
  <si>
    <t>6144660</t>
  </si>
  <si>
    <t>740108.R</t>
  </si>
  <si>
    <t>svorka pro pospojení potrubí UT,TUV atd</t>
  </si>
  <si>
    <t>-769654600</t>
  </si>
  <si>
    <t>740109.R</t>
  </si>
  <si>
    <t>Svorka pro pospojení potrubí VZT,komínů atd</t>
  </si>
  <si>
    <t>-280732409</t>
  </si>
  <si>
    <t>740111.R</t>
  </si>
  <si>
    <t>Upevňovací materiál</t>
  </si>
  <si>
    <t>891105722</t>
  </si>
  <si>
    <t>740112.R</t>
  </si>
  <si>
    <t>1693564325</t>
  </si>
  <si>
    <t>740113.R</t>
  </si>
  <si>
    <t>63785368</t>
  </si>
  <si>
    <t>D11</t>
  </si>
  <si>
    <t>Kabely-silnoproud</t>
  </si>
  <si>
    <t>740114.R</t>
  </si>
  <si>
    <t>Kabel CYKY 3x1,5</t>
  </si>
  <si>
    <t>1193219564</t>
  </si>
  <si>
    <t>740115.R</t>
  </si>
  <si>
    <t>Kabel CYKY 5Jx1,5</t>
  </si>
  <si>
    <t>975838965</t>
  </si>
  <si>
    <t>740116.R</t>
  </si>
  <si>
    <t>Kabel CYKY 3Jx2,5</t>
  </si>
  <si>
    <t>478074405</t>
  </si>
  <si>
    <t>740117.R</t>
  </si>
  <si>
    <t>Kabel CYKY 5Jx2,5</t>
  </si>
  <si>
    <t>-448066381</t>
  </si>
  <si>
    <t>740118.R</t>
  </si>
  <si>
    <t>Kabel CYKY 5Jx4</t>
  </si>
  <si>
    <t>58864507</t>
  </si>
  <si>
    <t>740119.R</t>
  </si>
  <si>
    <t>Kabel CYKY 5Jx10</t>
  </si>
  <si>
    <t>-474822396</t>
  </si>
  <si>
    <t>740120.R</t>
  </si>
  <si>
    <t>Kabel CYKY 5Jx16</t>
  </si>
  <si>
    <t>1082296493</t>
  </si>
  <si>
    <t>740121.R</t>
  </si>
  <si>
    <t>Kabel CYKY 4J25</t>
  </si>
  <si>
    <t>222692405</t>
  </si>
  <si>
    <t>740122.R</t>
  </si>
  <si>
    <t>JYTY 19x1RE</t>
  </si>
  <si>
    <t>1737894615</t>
  </si>
  <si>
    <t>740123.R</t>
  </si>
  <si>
    <t>Kabel koaxiální 75ohm</t>
  </si>
  <si>
    <t>982867564</t>
  </si>
  <si>
    <t>740124.R</t>
  </si>
  <si>
    <t>Kabel cat.6</t>
  </si>
  <si>
    <t>-1283623317</t>
  </si>
  <si>
    <t>724125.R</t>
  </si>
  <si>
    <t>Vodič CYA 6zž</t>
  </si>
  <si>
    <t>780109153</t>
  </si>
  <si>
    <t>740126.R</t>
  </si>
  <si>
    <t>Vodič CYA 10zž</t>
  </si>
  <si>
    <t>-621979273</t>
  </si>
  <si>
    <t>740127.R</t>
  </si>
  <si>
    <t>Vodič CYA 16zž</t>
  </si>
  <si>
    <t>-557908969</t>
  </si>
  <si>
    <t>740128.R</t>
  </si>
  <si>
    <t>-1559892286</t>
  </si>
  <si>
    <t>740129.R</t>
  </si>
  <si>
    <t>2014872333</t>
  </si>
  <si>
    <t>D12</t>
  </si>
  <si>
    <t>Svítidla</t>
  </si>
  <si>
    <t>740130.R</t>
  </si>
  <si>
    <t>Svítidlo S1, podhledové svítidlo LED včetně instalačního boxu, 1573lm, 3000K IP65, rozměry 175x90mm</t>
  </si>
  <si>
    <t>109709449</t>
  </si>
  <si>
    <t>7401301.R</t>
  </si>
  <si>
    <t>Svítidlo S2, přisazené závěsné LED svítidlo 9,6W, 1001lm, 3000K, IP20, rozměry min.  120x135mm,  CRI90,  stínítko akrylátové sklo, kovové části lakovaný hliník RAL 9016</t>
  </si>
  <si>
    <t>-437044251</t>
  </si>
  <si>
    <t>7401302.R</t>
  </si>
  <si>
    <t>Svítidlo S3, závěsné stropní LED svítidlo 17W, 1380lm, 3000K, IP20 rozměry min. 585x65x65mm,  CRI84, optika opálový polykarbonát, včetně lankového závěsu a příslušenství</t>
  </si>
  <si>
    <t>1639598716</t>
  </si>
  <si>
    <t>7401303.R</t>
  </si>
  <si>
    <t>Svítidlo S4, přisazené stropní LED svítidlo 19W, 1180lm, 3000K, IP20 rozměry min. 85x125mm,  CRI80,  optika 40°</t>
  </si>
  <si>
    <t>1140465500</t>
  </si>
  <si>
    <t>7401304.R</t>
  </si>
  <si>
    <t>Svítidlo S5a, podhledové stropní svítidlo LED 1340lm, 12,2W, opálové sklo, rozměry min. 172x34mm, IP 20, 3000K</t>
  </si>
  <si>
    <t>-2023956982</t>
  </si>
  <si>
    <t>7401305.R</t>
  </si>
  <si>
    <t>Svítidlo S5b, podhledové stropní svítidlo LED 2000lm, 17,1W, opálové sklo, rozměry min. 172x34mm, IP 20, 3000K</t>
  </si>
  <si>
    <t>293942726</t>
  </si>
  <si>
    <t>7401306.R</t>
  </si>
  <si>
    <t>Svítidlo S6, podhledové stropní svítidlo LED 1990lm, 18W, opálové sklo, rozměry min. 220x94mm, IP 20, 3000K</t>
  </si>
  <si>
    <t>527548702</t>
  </si>
  <si>
    <t>7401307.R</t>
  </si>
  <si>
    <t>Svítidlo S7a, lineární alu eloxovaný profil s opálovým krytem, LED pásek 24V/14,4W 3000K CRI90, 1470lm/m,  IP20, včetně příslušenství, zdroje délky 0,9m</t>
  </si>
  <si>
    <t>-113036739</t>
  </si>
  <si>
    <t>7401308.R</t>
  </si>
  <si>
    <t>Svítidlo S7b, lineární alu eloxovaný profil s transparentním krytem, LED pásek 24V/14,4W 3000K CRI90, 1470lm/m,  IP20, včetně příslušenství, zdroje délky 2,9m</t>
  </si>
  <si>
    <t>5552556</t>
  </si>
  <si>
    <t>7401309.R</t>
  </si>
  <si>
    <t>Svítidlo S8, podhledové LED svítidlo, 5380lm, 38W 3000K, čtvercové akrylátové sklo mikroprismatické, těleso svítidla ocelový plech bíle lakpvaný, rozměry svítidla 595.595x82mm, IP20</t>
  </si>
  <si>
    <t>1263010059</t>
  </si>
  <si>
    <t>7401310.R</t>
  </si>
  <si>
    <t>Svítidlo S9, závěsné stropní LED svítidlo 31W, 2760lm, 3000K, IP20 rozměry min. 1165x65x65mm,  CRI84, optika opálový polykarbonát, včetně lankového závěsu a příslušenství</t>
  </si>
  <si>
    <t>-39703379</t>
  </si>
  <si>
    <t>7401311.R</t>
  </si>
  <si>
    <t>Svítidlo S10, závěsné stropní LED svítidlo 44W, 4140lm, 3000K, IP20 rozměry min. 1745x65x65mm,  CRI84, optika opálový polykarbonát, včetně lankového závěsu a příslušenství</t>
  </si>
  <si>
    <t>-954832535</t>
  </si>
  <si>
    <t>7401312.R</t>
  </si>
  <si>
    <t xml:space="preserve">Svítidlo S11, Stropní průmyslové svítidlo nástěnné, Světelný tok svít.: 5180 lm, Výkon svítidla: 41,7 W, LED zdroj, Světelný výkon svítidel: 124 lm/W, 4000K, IP66, rozměry min. 92x90x1100mm, index podání barev CRI80, odolné vůči prachu a vlhkosti </t>
  </si>
  <si>
    <t>1867250241</t>
  </si>
  <si>
    <t>7401313.R</t>
  </si>
  <si>
    <t xml:space="preserve">Svítidlo S12, Stropní průmyslové svítidlo nástěnné, Světelný tok svít.: 3130 lm, Výkon svítidla: 21,7 W, LED zdroj, Světelný výkon svítidel: 144 lm/W, 4000K, IP66, rozměry min. 92x90x1100mm, index podání barev CRI80, odolné vůči prachu a vlhkosti </t>
  </si>
  <si>
    <t>2034769770</t>
  </si>
  <si>
    <t>7401314.R</t>
  </si>
  <si>
    <t xml:space="preserve">Svítidlo N1, Stropní nouzové svítidlo s piktogramem, difuzor: opalizované plexisklo (PL), UV stabilní základna: bílý polykarbonát, rozměry min. 337/189/57, autonomnost 1h, krytí IP44, </t>
  </si>
  <si>
    <t>-465826565</t>
  </si>
  <si>
    <t>7401315.R</t>
  </si>
  <si>
    <t>Svítidlo N2, Zavěšené nouzové svítidlo s piktogramem, difuzor: opalizované plexisklo (PL), UV stabilní základna: bílý polykarbonát, rozměry min. 337/189/57, autonomnost 1h, krytí IP44,</t>
  </si>
  <si>
    <t>1676518988</t>
  </si>
  <si>
    <t>740132.R</t>
  </si>
  <si>
    <t>-1758477018</t>
  </si>
  <si>
    <t>984275556</t>
  </si>
  <si>
    <t>D13</t>
  </si>
  <si>
    <t>Hromosvod-svody a uzemnění</t>
  </si>
  <si>
    <t>740133.R</t>
  </si>
  <si>
    <t>Jímač v=1,5m</t>
  </si>
  <si>
    <t>1373277664</t>
  </si>
  <si>
    <t>740134.R</t>
  </si>
  <si>
    <t>Svorka SU, SO</t>
  </si>
  <si>
    <t>-2065867968</t>
  </si>
  <si>
    <t>740135.R</t>
  </si>
  <si>
    <t>Svorka Sza</t>
  </si>
  <si>
    <t>560389263</t>
  </si>
  <si>
    <t>740136.R</t>
  </si>
  <si>
    <t>Svorka SJ1</t>
  </si>
  <si>
    <t>-1024380634</t>
  </si>
  <si>
    <t>7401361.R</t>
  </si>
  <si>
    <t>Krabice KO 125 E (hromosvod svody - zkušební svorka)</t>
  </si>
  <si>
    <t>656253019</t>
  </si>
  <si>
    <t>740137.R</t>
  </si>
  <si>
    <t>Podpěra vedení</t>
  </si>
  <si>
    <t>-1258737747</t>
  </si>
  <si>
    <t>740138.R</t>
  </si>
  <si>
    <t>držák DUz do zdiva</t>
  </si>
  <si>
    <t>1263598160</t>
  </si>
  <si>
    <t>7401401.R</t>
  </si>
  <si>
    <t>Drát ALMGSI 8 s izolací</t>
  </si>
  <si>
    <t>1171917014</t>
  </si>
  <si>
    <t>740141.R</t>
  </si>
  <si>
    <t>Drát ALMGSI 8</t>
  </si>
  <si>
    <t>1190196237</t>
  </si>
  <si>
    <t>740142.R</t>
  </si>
  <si>
    <t>Drát FeZn 10</t>
  </si>
  <si>
    <t>1002721015</t>
  </si>
  <si>
    <t>740143.R</t>
  </si>
  <si>
    <t>Pásek FeZn 30/4</t>
  </si>
  <si>
    <t>1686881611</t>
  </si>
  <si>
    <t>740144.R</t>
  </si>
  <si>
    <t>označovací štítek</t>
  </si>
  <si>
    <t>-1835735681</t>
  </si>
  <si>
    <t>744145.R</t>
  </si>
  <si>
    <t>1423607766</t>
  </si>
  <si>
    <t>740146.R</t>
  </si>
  <si>
    <t>1392597747</t>
  </si>
  <si>
    <t>D14</t>
  </si>
  <si>
    <t>SKS</t>
  </si>
  <si>
    <t>740147.R</t>
  </si>
  <si>
    <t>RACK - nástěnný, výklopný, 15U, 600 x 450, vč. příslušenství</t>
  </si>
  <si>
    <t>764159094</t>
  </si>
  <si>
    <t>740148.R</t>
  </si>
  <si>
    <t>Rozvaděč -  nástěnný, výklopný rack skříně 9U, rozměry 500 × 600 × 395 mm</t>
  </si>
  <si>
    <t>1931568906</t>
  </si>
  <si>
    <t>740149.R</t>
  </si>
  <si>
    <t>19" ventilační jednotka, 1U, termostat, 4 x FAN</t>
  </si>
  <si>
    <t>-1482171240</t>
  </si>
  <si>
    <t>740150.R</t>
  </si>
  <si>
    <t>Optická vana s výsuvnou policí uzavíratelná klapkami 1U, s čelem pro 16 spojek</t>
  </si>
  <si>
    <t>-228401228</t>
  </si>
  <si>
    <t>740151.R</t>
  </si>
  <si>
    <t>UPS TOWER 2000VA Line Interactive</t>
  </si>
  <si>
    <t>-1681787173</t>
  </si>
  <si>
    <t>740152.R</t>
  </si>
  <si>
    <t>19" vyvazovací panel, 1U, 4 x kovové oko</t>
  </si>
  <si>
    <t>-100138974</t>
  </si>
  <si>
    <t>740153.R</t>
  </si>
  <si>
    <t>Switch, 24x Gbit LAN, 2x SFP, 2x SFP+, PoE+</t>
  </si>
  <si>
    <t>-1870133797</t>
  </si>
  <si>
    <t>740154.R</t>
  </si>
  <si>
    <t>19" patch panel 24x RJ45 UTP 1U</t>
  </si>
  <si>
    <t>1755055450</t>
  </si>
  <si>
    <t>740158.R</t>
  </si>
  <si>
    <t>-699682027</t>
  </si>
  <si>
    <t>740159.R</t>
  </si>
  <si>
    <t>-1073723278</t>
  </si>
  <si>
    <t>D15</t>
  </si>
  <si>
    <t>PZTS</t>
  </si>
  <si>
    <t>740156.R</t>
  </si>
  <si>
    <t>Zkušební provoz</t>
  </si>
  <si>
    <t>2030465639</t>
  </si>
  <si>
    <t>740157.R</t>
  </si>
  <si>
    <t>-1752773188</t>
  </si>
  <si>
    <t>740160.R</t>
  </si>
  <si>
    <t>Ústředna s 3G / LAN</t>
  </si>
  <si>
    <t>-1478058447</t>
  </si>
  <si>
    <t>740161.R</t>
  </si>
  <si>
    <t>Sběrnicová venkovní čtečka RFID</t>
  </si>
  <si>
    <t>1752016966</t>
  </si>
  <si>
    <t>740162.R</t>
  </si>
  <si>
    <t>Sběrnicová siréna vnitřní</t>
  </si>
  <si>
    <t>943999413</t>
  </si>
  <si>
    <t>740163.R</t>
  </si>
  <si>
    <t>Sběrnic. Příst. Mod. S LCD, kláv. A RFID</t>
  </si>
  <si>
    <t>1176336857</t>
  </si>
  <si>
    <t>740164.R</t>
  </si>
  <si>
    <t>Sběrnicový PIR detektor stropní</t>
  </si>
  <si>
    <t>-1368423183</t>
  </si>
  <si>
    <t>740165.R</t>
  </si>
  <si>
    <t>Sběrnicový PIR detektor nástěnný</t>
  </si>
  <si>
    <t>936136997</t>
  </si>
  <si>
    <t>740166.R</t>
  </si>
  <si>
    <t>Sběrnicová siréna venkovní</t>
  </si>
  <si>
    <t>-2095495981</t>
  </si>
  <si>
    <t>740167.R</t>
  </si>
  <si>
    <t>Sběrnicový magnet mini - bílý</t>
  </si>
  <si>
    <t>-1555918679</t>
  </si>
  <si>
    <t>740168.R</t>
  </si>
  <si>
    <t>Kabel CC-02</t>
  </si>
  <si>
    <t>-503962770</t>
  </si>
  <si>
    <t>740169.R</t>
  </si>
  <si>
    <t>Trubka ohebná 1423mm</t>
  </si>
  <si>
    <t>636959084</t>
  </si>
  <si>
    <t>740170.R</t>
  </si>
  <si>
    <t>-1142004658</t>
  </si>
  <si>
    <t>740171.R</t>
  </si>
  <si>
    <t>Programování systému</t>
  </si>
  <si>
    <t>-21026749</t>
  </si>
  <si>
    <t>157</t>
  </si>
  <si>
    <t>740172.R</t>
  </si>
  <si>
    <t>-551587518</t>
  </si>
  <si>
    <t>740173.R</t>
  </si>
  <si>
    <t>278215260</t>
  </si>
  <si>
    <t>D16</t>
  </si>
  <si>
    <t>Ostatní</t>
  </si>
  <si>
    <t>740174.2.R</t>
  </si>
  <si>
    <t>Alarm signalizačního systému</t>
  </si>
  <si>
    <t>-360498549</t>
  </si>
  <si>
    <t>740174.3.R</t>
  </si>
  <si>
    <t>Vyhodnovací jednotka signalizačního systému</t>
  </si>
  <si>
    <t>-1866560084</t>
  </si>
  <si>
    <t>740174.4.R</t>
  </si>
  <si>
    <t>Tahový vypínač signalizačního systému</t>
  </si>
  <si>
    <t>1161729181</t>
  </si>
  <si>
    <t>740174.R</t>
  </si>
  <si>
    <t>Kordinace díla na stavbě</t>
  </si>
  <si>
    <t>1447604143</t>
  </si>
  <si>
    <t>740174.1.R</t>
  </si>
  <si>
    <t>úklid stavby,likvidace odpadů</t>
  </si>
  <si>
    <t>-1770265385</t>
  </si>
  <si>
    <t>740175.R</t>
  </si>
  <si>
    <t>Zkoušky, Revize elektro</t>
  </si>
  <si>
    <t>57364499</t>
  </si>
  <si>
    <t>740176.R</t>
  </si>
  <si>
    <t>Měření intenzity osvětlení ke kolaudaci</t>
  </si>
  <si>
    <t>-427293825</t>
  </si>
  <si>
    <t>740177.R</t>
  </si>
  <si>
    <t>popis rozvaděčů, jističů, kabelů</t>
  </si>
  <si>
    <t>1681253707</t>
  </si>
  <si>
    <t>740178.R</t>
  </si>
  <si>
    <t>Doprava</t>
  </si>
  <si>
    <t>1014094942</t>
  </si>
  <si>
    <t>740179.R</t>
  </si>
  <si>
    <t>Náklady na zařízení staveniště a ostatní vedlejší náklady</t>
  </si>
  <si>
    <t>-777694913</t>
  </si>
  <si>
    <t>740180.R</t>
  </si>
  <si>
    <t>Stavební přípomoce-sekací práce, průrazy</t>
  </si>
  <si>
    <t>427243613</t>
  </si>
  <si>
    <t>742330202</t>
  </si>
  <si>
    <t>Oživení a nastavení a zprovoznění strukturované kabeláře</t>
  </si>
  <si>
    <t>437548797</t>
  </si>
  <si>
    <t>742810003</t>
  </si>
  <si>
    <t>Zkoušky a prohlídky elektrických rozvodů a zařízení celková prohlídka a vyhotovení revizní zprávy pro objem montážních prací přes 500 do 1000 tis. Kč</t>
  </si>
  <si>
    <t>1833479608</t>
  </si>
  <si>
    <t>D1.4.E - Plynofikace</t>
  </si>
  <si>
    <t xml:space="preserve">    723 - Zdravotechnika - vnitřní plynovod   </t>
  </si>
  <si>
    <t>VRN - Vedlejší rozpočtové náklady</t>
  </si>
  <si>
    <t xml:space="preserve">    VRN1 - Průzkumné, geodetické a projektové práce</t>
  </si>
  <si>
    <t>723</t>
  </si>
  <si>
    <t xml:space="preserve">Zdravotechnika - vnitřní plynovod   </t>
  </si>
  <si>
    <t>723111203</t>
  </si>
  <si>
    <t>Potrubí ocelové závitové černé bezešvé svařované běžné DN 20</t>
  </si>
  <si>
    <t>1863189633</t>
  </si>
  <si>
    <t>7231112041</t>
  </si>
  <si>
    <t>Potrubí ocelové závitové černé bezešvé svařované běžné DN 25-bralen</t>
  </si>
  <si>
    <t>1423465084</t>
  </si>
  <si>
    <t>723160204</t>
  </si>
  <si>
    <t>Přípojka k plynoměru spojované na závit bez ochozu G 1"</t>
  </si>
  <si>
    <t>-587054551</t>
  </si>
  <si>
    <t>723160334</t>
  </si>
  <si>
    <t>Rozpěrka přípojek plynoměru G 1"</t>
  </si>
  <si>
    <t>-336619160</t>
  </si>
  <si>
    <t>7231603341</t>
  </si>
  <si>
    <t>Podružný plynoměr G4</t>
  </si>
  <si>
    <t>-657995662</t>
  </si>
  <si>
    <t>7231603342</t>
  </si>
  <si>
    <t>Revize a tlaková zkouška plynu</t>
  </si>
  <si>
    <t>-1375049725</t>
  </si>
  <si>
    <t>7231603343</t>
  </si>
  <si>
    <t xml:space="preserve">Nátěr plynovodu syntetický dvojnásobný samozákladující
</t>
  </si>
  <si>
    <t>330288409</t>
  </si>
  <si>
    <t>7231603344</t>
  </si>
  <si>
    <t>Plynoměrná skříň S300 v šedém odstínu včetně montáže-podružný plynoměr</t>
  </si>
  <si>
    <t>-610662156</t>
  </si>
  <si>
    <t>7231603345</t>
  </si>
  <si>
    <t>Plynoměrná skříň 1400x1350x450 mm, ocel, šedá, včetně montáže</t>
  </si>
  <si>
    <t>-1874978589</t>
  </si>
  <si>
    <t>723170114</t>
  </si>
  <si>
    <t>Potrubí plynové plastové Pe 100, PN 0,4 MPa, D 32 x 3,0 mm spojované elektrotvarovkami</t>
  </si>
  <si>
    <t>-1026371496</t>
  </si>
  <si>
    <t>7231701161</t>
  </si>
  <si>
    <t>Chránička D 50 x 4,6 mm</t>
  </si>
  <si>
    <t>-1775374803</t>
  </si>
  <si>
    <t>723170128</t>
  </si>
  <si>
    <t>Potrubí plynové plastové Pe 100, PN 0,1 MPa, D 90 x 5,2 mm spojované elektrotvarovkami</t>
  </si>
  <si>
    <t>1386626038</t>
  </si>
  <si>
    <t>723190105</t>
  </si>
  <si>
    <t>Přípojka plynovodní nerezová hadice G 1/2"F x G 1/2"F délky 100 cm spojovaná na závit</t>
  </si>
  <si>
    <t>225929620</t>
  </si>
  <si>
    <t>723231163</t>
  </si>
  <si>
    <t>Kohout kulový přímý G 3/4" PN 42 do 185°C plnoprůtokový vnitřní závit těžká řada</t>
  </si>
  <si>
    <t>804345133</t>
  </si>
  <si>
    <t>998723201</t>
  </si>
  <si>
    <t>Přesun hmot procentní pro vnitřní plynovod v objektech v do 6 m</t>
  </si>
  <si>
    <t>1303496425</t>
  </si>
  <si>
    <t>998723292</t>
  </si>
  <si>
    <t>Příplatek k přesunu hmot procentní 723 za zvětšený přesun do 100 m</t>
  </si>
  <si>
    <t>-432369840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</si>
  <si>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</si>
  <si>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</si>
  <si>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</si>
  <si>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</si>
  <si>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</si>
  <si>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</si>
  <si>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-1406731573</t>
  </si>
  <si>
    <t>D.1.4.F - Gastro technologie</t>
  </si>
  <si>
    <t xml:space="preserve">    791 - Zařízení velkokuchyní</t>
  </si>
  <si>
    <t>791</t>
  </si>
  <si>
    <t>Zařízení velkokuchyní</t>
  </si>
  <si>
    <t>79110.R</t>
  </si>
  <si>
    <t>Odkapní vanička ozn. 2.07 2.02 bar, Odkapní vanička, 2x ostřik,odpad, vevařená, specifikace dle gastrotechnologie</t>
  </si>
  <si>
    <t>242071810</t>
  </si>
  <si>
    <t>79113.R</t>
  </si>
  <si>
    <t>mycí stůl jednoduchý,  ozn. 2.09 2.02 bar   dřez lisovaný vevařovaný, -použitý materiál : nerezový plech tl.1-1,5mm, povrch scotchbrite -pracovní deska tl.40mm -dvojitý zadní lem v=40mm -výšková stavitelnost +45mm, 1x lisovaný dřez 290x400x200mm 6 nohzadn</t>
  </si>
  <si>
    <t>-429503552</t>
  </si>
  <si>
    <t>79114.R</t>
  </si>
  <si>
    <t>"Hygienická sestava, ozn. 2.10a 2.02 bar Dávkovač mýdla + zásobník na papírové ručníky v rolích + nášlapný koš na odpadky, Zásobník na papírové ručníky v rolích, matný nerez, reduktor umístěný ve spodní části zásobníku, uzamykatelný na klíček, hrany s sva</t>
  </si>
  <si>
    <t>56597637</t>
  </si>
  <si>
    <t>79115.R</t>
  </si>
  <si>
    <t>Baterie umyvadlová stojánková - páková, ozn. 2.10b 2.02 bar umyvadlová stojánková s lékařským otočným ramínkem, d = 300 mm, nerezové provedení, včetně přívodních hadic, tlak vody 4 bar: 21 litr/min, specifikace dle gastrotechnologie</t>
  </si>
  <si>
    <t>-187237277</t>
  </si>
  <si>
    <t>79118.R</t>
  </si>
  <si>
    <t>nástěnná skříňka-otevřená, ozn. 2.13 2.02 bar rozměr [mm]: 1300x350x650, celonerezpvé provedení, broušený nerez, specifikace dle gastrotechnologie</t>
  </si>
  <si>
    <t>1952029550</t>
  </si>
  <si>
    <t>79102.R</t>
  </si>
  <si>
    <t>Mycí stůl jednoduchý-dřezy lisované vevařované - atyp, ozn. 2.01, 2.02 bar, materiál nerezový plech tl.1-1,5mm, povrch scotchbrite, pracovní deska tl.40mm, zadní zakulacené rohy, výšková stavitelnost +45mm, 2x lisovaný dřez 400x290x250,6 noh, zadní nohy o</t>
  </si>
  <si>
    <t>-247584492</t>
  </si>
  <si>
    <t>79125.R</t>
  </si>
  <si>
    <t>Grilovací deska chromovaná hladká plynová, ozn. 2.19 2.02 bar plynová, piezzo zapalování, nádoba na tuk, lopatka, rozměr [mm]: 330x580x220, specifikace dle gastrotechnologie</t>
  </si>
  <si>
    <t>-140135855</t>
  </si>
  <si>
    <t>79126.R</t>
  </si>
  <si>
    <t>Plynový stolní sporák, ozn. 2.20 2.02 bar 1hořák 5,5kW + 1 hořák 7,5kW, samostatně ovládané, váha 20 kg,  piezzo zapalování, rozměr [mm]: 400x600x110, specifikace dle gastrotechnologie</t>
  </si>
  <si>
    <t>-483745472</t>
  </si>
  <si>
    <t>79129.R</t>
  </si>
  <si>
    <t>mycí stůl jednoduchý, ozn. 8.01 2.08 přípravna a sklad, nerezový plech tl.1-1,5mm, deska tl.40mm, dvojitý zadní lem v.40mm, výšková stavitelnost +45mm, 6 noh, 1x lisovaný dřez 600x400x350mm a umyvadlo 290x400x200mm, pracovní deska, celkový rozměr 2300x700</t>
  </si>
  <si>
    <t>-1915489096</t>
  </si>
  <si>
    <t>79103.R</t>
  </si>
  <si>
    <t>Příplatek za prolamovanou desku,  ozn. 2.01a, 2.02 bar</t>
  </si>
  <si>
    <t>-230930415</t>
  </si>
  <si>
    <t>79130.R</t>
  </si>
  <si>
    <t>baterie umyvadlová stojánková - páková, ozn. 8.01a 2.08 přípravna a sklad, umyvadlová stojánková s lékařským otočným ramínkem, d = 300 mm, nerezové provedení, včetně přívodních hadic, tlak vody 4 bar: 21 litr/min, specifikace dle gastrotechnologie</t>
  </si>
  <si>
    <t>1329919759</t>
  </si>
  <si>
    <t>79131.R</t>
  </si>
  <si>
    <t>stojanová police dvoupatrová, ozn. 8.02 2.08 přípravna a sklad, materiál nerez plech tl.1mm, základní výška police 600mm, 2x plná police, max.celoplošné zatížení police 40kg, nohy police z uzavřených profilů 30x30x1,5mm, zaoblené hrany polic, celkový rozm</t>
  </si>
  <si>
    <t>-1499915504</t>
  </si>
  <si>
    <t>79134.R</t>
  </si>
  <si>
    <t>Hygienická sestava, ozn. 8.05 2.08 přípravna a sklad Dávkovač mýdla 0,8l + zásobník na papírové ručníky v rolích + nášlapný koš na odpadky, materiál matný nerez, specifikace dle gastrotechnologie</t>
  </si>
  <si>
    <t>1243487812</t>
  </si>
  <si>
    <t>79136.R</t>
  </si>
  <si>
    <t>Regál policový, ozn. 8.08 2.08 přípravna a sklad,  materiál nerezový plech tl.1mm, základní výška regálu 1800mm, výšková stavitelnost +45mm, 4x plná police -max.celoplošné zatížení jedné police 80kg, nohy regálu z uzavřených profilů 35x35x1,5mm, celk. roz</t>
  </si>
  <si>
    <t>-756769177</t>
  </si>
  <si>
    <t>79137.R</t>
  </si>
  <si>
    <t>Regál policový, ozn. 8.09 2.08 přípravna a sklad,  materiál nerezový plech tl.1mm, základní výška regálu 1800mm, výšková stavitelnost +45mm, 4x plná police, max.celoplošné zatížení jedné police 80kg, celk. rozměr 1300x400x1800mm, specifikace dle gastrotec</t>
  </si>
  <si>
    <t>1460650224</t>
  </si>
  <si>
    <t>79138.R</t>
  </si>
  <si>
    <t>1484194421</t>
  </si>
  <si>
    <t>79139.R</t>
  </si>
  <si>
    <t>Montáž a zaškolení obsluhy</t>
  </si>
  <si>
    <t>-726673122</t>
  </si>
  <si>
    <t>79104.R</t>
  </si>
  <si>
    <t>Baterie dřezová stojánková - páková,  ozn. 2.01,b 2.02 bar robustní nerezové provedení, včetně přívodních hadic, tlak vody 4 bar: 21 litrů/min, specifikace dle gastrotechnologie</t>
  </si>
  <si>
    <t>220734101</t>
  </si>
  <si>
    <t>79140.R</t>
  </si>
  <si>
    <t>Drobný a kompletační materiál</t>
  </si>
  <si>
    <t>-720048773</t>
  </si>
  <si>
    <t>79141.R</t>
  </si>
  <si>
    <t>Revize instalace spotřebičů</t>
  </si>
  <si>
    <t>1416557449</t>
  </si>
  <si>
    <t>79109.R</t>
  </si>
  <si>
    <t>Vodovodní baterie pro včepní stoly, ozn. 2.06 2.02 bar, specifikace dle gastrotechnologie</t>
  </si>
  <si>
    <t>-1128355988</t>
  </si>
  <si>
    <t>D.1.5. - Záchytný systém</t>
  </si>
  <si>
    <t>767.1.5.01.R</t>
  </si>
  <si>
    <t xml:space="preserve">kotvicí zařízení typu C dle ČSN EN 795 - samostatný/průběžný prvek, d.300mm  </t>
  </si>
  <si>
    <t>550145981</t>
  </si>
  <si>
    <t>767.1.5.02.R</t>
  </si>
  <si>
    <t xml:space="preserve">kotvicí zařízení typu C dle ČSN EN 795, koncový, rohový prvek, d.300mm      </t>
  </si>
  <si>
    <t>346721116</t>
  </si>
  <si>
    <t>767.1.5.03.R</t>
  </si>
  <si>
    <t xml:space="preserve">ID štítek        </t>
  </si>
  <si>
    <t>-1216141420</t>
  </si>
  <si>
    <t>767.1.5.04.R</t>
  </si>
  <si>
    <t xml:space="preserve">poddajné kotvicí vedení - nerezové lano 7 mm        </t>
  </si>
  <si>
    <t>-428315687</t>
  </si>
  <si>
    <t>767.1.5.05.R</t>
  </si>
  <si>
    <t xml:space="preserve">výchozí prohlídka a revizní zpráva       </t>
  </si>
  <si>
    <t>-1647017834</t>
  </si>
  <si>
    <t>767.1.5.06.R</t>
  </si>
  <si>
    <t xml:space="preserve">Montáž záchytného systému proti pádu v systému poddajného kotvícího vedení montáž lana uchycení lana      </t>
  </si>
  <si>
    <t>-1357958219</t>
  </si>
  <si>
    <t>767881126.R</t>
  </si>
  <si>
    <t xml:space="preserve">Montáž záchytného systému proti pádu bodů samostatných nebo v systému s poddajným kotvícím vedením      </t>
  </si>
  <si>
    <t>1808697823</t>
  </si>
  <si>
    <t>D.1.6. - Sadové úpravy</t>
  </si>
  <si>
    <t>O1 - Rozpočet rostlinný materiál</t>
  </si>
  <si>
    <t>D1 - Listnaté keře</t>
  </si>
  <si>
    <t>D2 - Trvalky</t>
  </si>
  <si>
    <t>D3 - Okrasné trávy</t>
  </si>
  <si>
    <t>D4 - Cibuloviny</t>
  </si>
  <si>
    <t>Listnaté keře</t>
  </si>
  <si>
    <t>231181.R</t>
  </si>
  <si>
    <t>Physocarpus opulifolius Little Devil 30-40cm, K2l</t>
  </si>
  <si>
    <t>231182.R</t>
  </si>
  <si>
    <t>Spiraea cinerea Grefsheim 40-60cm, K2l</t>
  </si>
  <si>
    <t>Trvalky</t>
  </si>
  <si>
    <t>231183.R</t>
  </si>
  <si>
    <t>Echinacea purpurea K 8*8*9</t>
  </si>
  <si>
    <t>231184.R</t>
  </si>
  <si>
    <t>Hemmerocalis bílá, nižší do výšky 50-60cm, např. White Dragon, Arctic Snow,… K 8*8*9</t>
  </si>
  <si>
    <t>231185.R</t>
  </si>
  <si>
    <t>Sedum telephium Carl K 8*8*9</t>
  </si>
  <si>
    <t>Okrasné trávy</t>
  </si>
  <si>
    <t>231186.R</t>
  </si>
  <si>
    <t>Pennisetum compresum K 8*8*9</t>
  </si>
  <si>
    <t>Cibuloviny</t>
  </si>
  <si>
    <t>231187.R</t>
  </si>
  <si>
    <t>Allium Purple Sensation cibule</t>
  </si>
  <si>
    <t>231187.1.R</t>
  </si>
  <si>
    <t>Ztratné</t>
  </si>
  <si>
    <t>-767116459</t>
  </si>
  <si>
    <t>O2 - Rozpočet ostatní materiál</t>
  </si>
  <si>
    <t>D1 - PŘÍPRAVA STANOVIŠTĚ</t>
  </si>
  <si>
    <t>D2 - ZALOŽENÍ TRÁVNÍKU</t>
  </si>
  <si>
    <t>D3 - VÝSADBA KEŘOVÝCH SKUPIN</t>
  </si>
  <si>
    <t>D4 - VÝSADBA TRVALEK - hnojivo, drcené kamenivo a voda započítáno v keřích</t>
  </si>
  <si>
    <t>D5 - EXTENZÍVNÍ STŘEŠNÍ ZAHRADA</t>
  </si>
  <si>
    <t>PŘÍPRAVA STANOVIŠTĚ</t>
  </si>
  <si>
    <t>231188.R</t>
  </si>
  <si>
    <t>Herbicid před výsadbou - Glyfosát (např.:Roundup), 0,0005l/m2, opakování 2x</t>
  </si>
  <si>
    <t>l</t>
  </si>
  <si>
    <t>ZALOŽENÍ TRÁVNÍKU</t>
  </si>
  <si>
    <t>231189.R</t>
  </si>
  <si>
    <t>Travní semeno, parková směs, 20g/m2</t>
  </si>
  <si>
    <t>231190.R</t>
  </si>
  <si>
    <t>Voda zálivková, zálivka trávníku, 20l/m2</t>
  </si>
  <si>
    <t>VÝSADBA KEŘOVÝCH SKUPIN</t>
  </si>
  <si>
    <t>231191.R</t>
  </si>
  <si>
    <t>Hnojivo ke keřovým výsadbám - NPK, 50g NPK/m2</t>
  </si>
  <si>
    <t>231192.R</t>
  </si>
  <si>
    <t>Drcené kamenivo fr.8/16mm, vrstva 8cm</t>
  </si>
  <si>
    <t>231193.R</t>
  </si>
  <si>
    <t>Voda zálivková - zálivka keřových porostů, 40l/m2, opakování 2x</t>
  </si>
  <si>
    <t>VÝSADBA TRVALEK - hnojivo, drcené kamenivo a voda započítáno v keřích</t>
  </si>
  <si>
    <t>231194.R</t>
  </si>
  <si>
    <t>Zahradnický substrát pod trvalky, 1l/ks</t>
  </si>
  <si>
    <t>EXTENZÍVNÍ STŘEŠNÍ ZAHRADA</t>
  </si>
  <si>
    <t>231195.R</t>
  </si>
  <si>
    <t>Rozchodníkový přepěstovaný koberec, na vyhnívací kokosové vložce, 10% rezerva na prořez</t>
  </si>
  <si>
    <t>O3 - Rozpočet zahradnické práce</t>
  </si>
  <si>
    <t>D1 - PŔÍPRAVA STANOVIŠTĚ</t>
  </si>
  <si>
    <t>D3 - VÝSADBY KEŘOVÝCH SKUPIN</t>
  </si>
  <si>
    <t>D5 - VÝSADBA CIBULOVIN</t>
  </si>
  <si>
    <t>D6 - ZALOŽENÍ EXTENZÍVNÍ STŘEŠNÍ ZAHRADY</t>
  </si>
  <si>
    <t>PŔÍPRAVA STANOVIŠTĚ</t>
  </si>
  <si>
    <t>231196.R</t>
  </si>
  <si>
    <t>Chemické odplevelení před založením kultury nad 20 m2 postřikem na široko v rovině a svahu do 1:5</t>
  </si>
  <si>
    <t>231197.R</t>
  </si>
  <si>
    <t>Obdělání půdy kultivátorováním v rovině a svahu do 1:5</t>
  </si>
  <si>
    <t>231198.R</t>
  </si>
  <si>
    <t>Obdělání půdy hrabáním v rovině a svahu do 1:5, opakování 2x</t>
  </si>
  <si>
    <t>231199.R</t>
  </si>
  <si>
    <t>Obdělání půdy válením v rovině a svahu do 1:5</t>
  </si>
  <si>
    <t>181411131</t>
  </si>
  <si>
    <t>Založení parkového trávníku výsevem pl do 1000 m2 v rovině a ve svahu do 1:5</t>
  </si>
  <si>
    <t>185803211</t>
  </si>
  <si>
    <t>Uválcování trávníku v rovině a svahu do 1:5</t>
  </si>
  <si>
    <t>185804312.R</t>
  </si>
  <si>
    <t>Zalití rostlin vodou přes 20m2, 40l/m2, opakování 2x</t>
  </si>
  <si>
    <t>185851121</t>
  </si>
  <si>
    <t>Dovoz vody pro zálivku rostlin za vzdálenost do 1000 m</t>
  </si>
  <si>
    <t>VÝSADBY KEŘOVÝCH SKUPIN</t>
  </si>
  <si>
    <t>183111114</t>
  </si>
  <si>
    <t>Hloubení jamek bez výměny půdy zeminy tř 1 až 4 obj přes 0,01 do 0,02 m3 v rovině a svahu do 1:5</t>
  </si>
  <si>
    <t>184102111</t>
  </si>
  <si>
    <t>Výsadba dřeviny s balem D přes 0,1 do 0,2 m do jamky se zalitím v rovině a svahu do 1:5</t>
  </si>
  <si>
    <t>185802113</t>
  </si>
  <si>
    <t>Hnojení půdy umělým hnojivem na široko v rovině a svahu do 1:5</t>
  </si>
  <si>
    <t>184911161</t>
  </si>
  <si>
    <t>Mulčování záhonů kačírkem tl vrstvy přes 0,05 do 0,1 m v rovině a svahu do 1:5</t>
  </si>
  <si>
    <t>183111211</t>
  </si>
  <si>
    <t>Jamky pro výsadbu s výměnou 50 % půdy zeminy tř 1 až 4 obj do 0,002 m3 v rovině a svahu do 1:5</t>
  </si>
  <si>
    <t>183211322</t>
  </si>
  <si>
    <t>Výsadba květin krytokořenných průměru kontejneru přes 80 do 120 mm</t>
  </si>
  <si>
    <t>VÝSADBA CIBULOVIN</t>
  </si>
  <si>
    <t>183211313</t>
  </si>
  <si>
    <t>Výsadba cibulí nebo hlíz</t>
  </si>
  <si>
    <t>ZALOŽENÍ EXTENZÍVNÍ STŘEŠNÍ ZAHRADY</t>
  </si>
  <si>
    <t>181213.R</t>
  </si>
  <si>
    <t>pokládka rozchodníkového předpěstovaného koberce, na vyhnívací kokosové vložce</t>
  </si>
  <si>
    <t>183214.R</t>
  </si>
  <si>
    <t>Doprava rostlin a materiálů</t>
  </si>
  <si>
    <t>183215.R</t>
  </si>
  <si>
    <t>Doprava osob</t>
  </si>
  <si>
    <t>D.2. - Inženýrské objekty</t>
  </si>
  <si>
    <t>D.2.1. - Kanalizační přípojka</t>
  </si>
  <si>
    <t>1 - Zemní práce</t>
  </si>
  <si>
    <t>4 - Vodorovné konstrukce</t>
  </si>
  <si>
    <t>8 - Trubní vedení</t>
  </si>
  <si>
    <t>99 - Přesun hmot HSV</t>
  </si>
  <si>
    <t>113107413</t>
  </si>
  <si>
    <t>Odstranění podkladu z kameniva těženého tl přes 200 do 300 mm při překopech strojně pl do 15 m2</t>
  </si>
  <si>
    <t>-634109606</t>
  </si>
  <si>
    <t>113107442</t>
  </si>
  <si>
    <t>Odstranění podkladu živičných tl přes 50 do 100 mm při překopech strojně pl do 15 m2</t>
  </si>
  <si>
    <t>-137261107</t>
  </si>
  <si>
    <t>119001406</t>
  </si>
  <si>
    <t>Dočasné zajištění potrubí z PE DN přes 200 do 500 mm</t>
  </si>
  <si>
    <t>-22862995</t>
  </si>
  <si>
    <t>119001421</t>
  </si>
  <si>
    <t>Dočasné zajištění kabelů a kabelových tratí ze 3 volně ložených kabelů</t>
  </si>
  <si>
    <t>-235454782</t>
  </si>
  <si>
    <t>132251253</t>
  </si>
  <si>
    <t>Hloubení rýh nezapažených š do 2000 mm v hornině třídy těžitelnosti I skupiny 3 objem do 100 m3 strojně</t>
  </si>
  <si>
    <t>-781088701</t>
  </si>
  <si>
    <t>151101101</t>
  </si>
  <si>
    <t>Zřízení příložného pažení a rozepření stěn rýh hl do 2 m</t>
  </si>
  <si>
    <t>1753350243</t>
  </si>
  <si>
    <t>151101111</t>
  </si>
  <si>
    <t>Odstranění příložného pažení a rozepření stěn rýh hl do 2 m</t>
  </si>
  <si>
    <t>258355370</t>
  </si>
  <si>
    <t>1752969813</t>
  </si>
  <si>
    <t>900353440</t>
  </si>
  <si>
    <t>167151101</t>
  </si>
  <si>
    <t>Nakládání výkopku z hornin třídy těžitelnosti I skupiny 1 až 3 do 100 m3</t>
  </si>
  <si>
    <t>1394072551</t>
  </si>
  <si>
    <t>-907049759</t>
  </si>
  <si>
    <t>-1088440575</t>
  </si>
  <si>
    <t>1524814812</t>
  </si>
  <si>
    <t>Obsypání potrubí strojně</t>
  </si>
  <si>
    <t>707638801</t>
  </si>
  <si>
    <t>566901132</t>
  </si>
  <si>
    <t>Vyspravení podkladu po překopech inženýrských sítí plochy do 15 m2 štěrkodrtí tl. 150 mm</t>
  </si>
  <si>
    <t>1693501631</t>
  </si>
  <si>
    <t>572340112</t>
  </si>
  <si>
    <t>Vyspravení krytu komunikací po překopech pl do 15 m2 tl přes 50 do 70 mm</t>
  </si>
  <si>
    <t>158027590</t>
  </si>
  <si>
    <t>621610339</t>
  </si>
  <si>
    <t>452112122</t>
  </si>
  <si>
    <t>Osazení betonových prstenců nebo rámů v do 200 mm</t>
  </si>
  <si>
    <t>-622297295</t>
  </si>
  <si>
    <t>59224014</t>
  </si>
  <si>
    <t>prstenec šachtový vyrovnávací betonový 625x100x120mm</t>
  </si>
  <si>
    <t>-1275112694</t>
  </si>
  <si>
    <t>871315211</t>
  </si>
  <si>
    <t>Kanalizační potrubí z tvrdého PVC jednovrstvé tuhost třídy SN4 DN 160</t>
  </si>
  <si>
    <t>1459064932</t>
  </si>
  <si>
    <t>894410101</t>
  </si>
  <si>
    <t>Osazení betonových dílců pro kanalizační šachty DN 1000 šachtové dno výšky 600 mm</t>
  </si>
  <si>
    <t>106373705</t>
  </si>
  <si>
    <t>894410212</t>
  </si>
  <si>
    <t>Osazení betonových dílců pro kanalizační šachty DN 1000 skruž rovná výšky 500 mm</t>
  </si>
  <si>
    <t>-132420604</t>
  </si>
  <si>
    <t>894410232</t>
  </si>
  <si>
    <t>Osazení betonových dílců pro kanalizační šachty DN 1000 skruž přechodová (konus)</t>
  </si>
  <si>
    <t>-1371258945</t>
  </si>
  <si>
    <t>894812201</t>
  </si>
  <si>
    <t>Revizní a čistící šachta z PP šachtové dno DN 425/150 průtočné</t>
  </si>
  <si>
    <t>-1524116135</t>
  </si>
  <si>
    <t>894812235</t>
  </si>
  <si>
    <t>Revizní a čistící šachta z PP DN 425 šachtová roura korugovaná s hrdlem světlé hloubky 3000 mm</t>
  </si>
  <si>
    <t>-1098945864</t>
  </si>
  <si>
    <t>894812249</t>
  </si>
  <si>
    <t>Příplatek k rourám revizní a čistící šachty z PP DN 425 za uříznutí šachtové roury</t>
  </si>
  <si>
    <t>-921720143</t>
  </si>
  <si>
    <t>894812262</t>
  </si>
  <si>
    <t>Revizní a čistící šachta z PP DN 425 poklop litinový plný do teleskopické trubky pro třídu zatížení D400</t>
  </si>
  <si>
    <t>1256897765</t>
  </si>
  <si>
    <t>894812612</t>
  </si>
  <si>
    <t>Vyříznutí a utěsnění otvoru ve stěně šachty DN 160</t>
  </si>
  <si>
    <t>1401777015</t>
  </si>
  <si>
    <t>899000001.R</t>
  </si>
  <si>
    <t>Zkouška těsnosti kanalizace stlačeným vzduchem</t>
  </si>
  <si>
    <t>1324748213</t>
  </si>
  <si>
    <t>899000002.R</t>
  </si>
  <si>
    <t>Kamerová prohlídka</t>
  </si>
  <si>
    <t>1027633204</t>
  </si>
  <si>
    <t>899104112</t>
  </si>
  <si>
    <t>Osazení poklopů litinových nebo ocelových včetně rámů pro třídu zatížení D400, E600</t>
  </si>
  <si>
    <t>-839120361</t>
  </si>
  <si>
    <t>59224337</t>
  </si>
  <si>
    <t>dno betonové šachty kanalizační přímé 100x60x40cm</t>
  </si>
  <si>
    <t>882681797</t>
  </si>
  <si>
    <t>592241730</t>
  </si>
  <si>
    <t>skruž betonová rovná s kapsovým stupadlem1000/500/120</t>
  </si>
  <si>
    <t>1914651010</t>
  </si>
  <si>
    <t>592241720</t>
  </si>
  <si>
    <t>skruž betonová přechodová s kapsovým stupadlem 625/600/120</t>
  </si>
  <si>
    <t>-1936310694</t>
  </si>
  <si>
    <t>592243150</t>
  </si>
  <si>
    <t>těsnění elastomerové pro spojení šachetních dílů DN1000</t>
  </si>
  <si>
    <t>1861012417</t>
  </si>
  <si>
    <t>592243160R</t>
  </si>
  <si>
    <t xml:space="preserve">poklop D 600 rám D400 bez otvorů s tlum.vložkou </t>
  </si>
  <si>
    <t>-481086686</t>
  </si>
  <si>
    <t>617335423R</t>
  </si>
  <si>
    <t>Vyspravení stávající revizní šachty DN 1000 mm</t>
  </si>
  <si>
    <t>1462249238</t>
  </si>
  <si>
    <t>Přesun hmot HSV</t>
  </si>
  <si>
    <t>998276124</t>
  </si>
  <si>
    <t>Přesun hmot pro trubní vedení z trub z plastických hmot otevřený výkop</t>
  </si>
  <si>
    <t>-447247270</t>
  </si>
  <si>
    <t>D.2.2. - Splašková a tuková kanalizace</t>
  </si>
  <si>
    <t>1131021101.R</t>
  </si>
  <si>
    <t>Odstranění antuky tl. 100mm</t>
  </si>
  <si>
    <t>-84049600</t>
  </si>
  <si>
    <t>1131022101.R</t>
  </si>
  <si>
    <t>Odstranění antukových ploch</t>
  </si>
  <si>
    <t>-1242159478</t>
  </si>
  <si>
    <t>1131023101.R</t>
  </si>
  <si>
    <t>Odstranění škvárového podkladu tl.250mm</t>
  </si>
  <si>
    <t>-740965344</t>
  </si>
  <si>
    <t>-758865269</t>
  </si>
  <si>
    <t>113107430</t>
  </si>
  <si>
    <t>Odstranění podkladu z betonu prostého tl do 100 mm při překopech strojně pl do 15 m2</t>
  </si>
  <si>
    <t>479433407</t>
  </si>
  <si>
    <t>-690582837</t>
  </si>
  <si>
    <t>376076228</t>
  </si>
  <si>
    <t>131251202</t>
  </si>
  <si>
    <t>Hloubení jam zapažených v hornině třídy těžitelnosti I skupiny 3 objem do 50 m3 strojně</t>
  </si>
  <si>
    <t>-477501465</t>
  </si>
  <si>
    <t>132251254</t>
  </si>
  <si>
    <t>Hloubení rýh nezapažených š do 2000 mm v hornině třídy těžitelnosti I skupiny 3 objem do 500 m3 strojně</t>
  </si>
  <si>
    <t>-1743109399</t>
  </si>
  <si>
    <t>1754608130</t>
  </si>
  <si>
    <t>-27485049</t>
  </si>
  <si>
    <t>26950960</t>
  </si>
  <si>
    <t>14,799+22,753</t>
  </si>
  <si>
    <t>-654580340</t>
  </si>
  <si>
    <t>37,552*5 'Přepočtené koeficientem množství</t>
  </si>
  <si>
    <t>-1714876039</t>
  </si>
  <si>
    <t>180168556</t>
  </si>
  <si>
    <t>37,552*2,2 'Přepočtené koeficientem množství</t>
  </si>
  <si>
    <t>-761288487</t>
  </si>
  <si>
    <t>2116261247</t>
  </si>
  <si>
    <t>663133285</t>
  </si>
  <si>
    <t>-772030001</t>
  </si>
  <si>
    <t>566901132.R</t>
  </si>
  <si>
    <t>Vyspravení antukových ploch</t>
  </si>
  <si>
    <t>639532570</t>
  </si>
  <si>
    <t>59691054.R</t>
  </si>
  <si>
    <t>antuka - tl. 20mm</t>
  </si>
  <si>
    <t>-1260383423</t>
  </si>
  <si>
    <t>59691091.R</t>
  </si>
  <si>
    <t>Míchaná směs jemné škváry s příměsí mletých cihel v poměru 1:6-1:8 tl80mm</t>
  </si>
  <si>
    <t>1475172341</t>
  </si>
  <si>
    <t>58711110.R</t>
  </si>
  <si>
    <t>Hrubá netříděná škvára tl.250mm</t>
  </si>
  <si>
    <t>-814293699</t>
  </si>
  <si>
    <t>963023611.R</t>
  </si>
  <si>
    <t>Vybourání schodišťových stupňů</t>
  </si>
  <si>
    <t>811289687</t>
  </si>
  <si>
    <t>250747030</t>
  </si>
  <si>
    <t>721664456</t>
  </si>
  <si>
    <t>452321161</t>
  </si>
  <si>
    <t>Podkladní desky ze ŽB tř. C 25/30 otevřený výkop</t>
  </si>
  <si>
    <t>2028875434</t>
  </si>
  <si>
    <t>894410303</t>
  </si>
  <si>
    <t>Osazení betonových dílců pro kanalizační šachty DN 1200 deska zákrytová</t>
  </si>
  <si>
    <t>807902852</t>
  </si>
  <si>
    <t>592241770</t>
  </si>
  <si>
    <t xml:space="preserve">prstenec betonový šachtový vyrovnávací 625/100/120mm, </t>
  </si>
  <si>
    <t>-136233782</t>
  </si>
  <si>
    <t>šachtová zákrytová a přechodová deska betonová, DN 1 200/DN 625</t>
  </si>
  <si>
    <t>238197607</t>
  </si>
  <si>
    <t>386131111</t>
  </si>
  <si>
    <t>Montáž odlučovače tuků a olejů polyetylenového průtoku 1 l/s</t>
  </si>
  <si>
    <t>616490902</t>
  </si>
  <si>
    <t>871265211</t>
  </si>
  <si>
    <t>Kanalizační potrubí z tvrdého PVC jednovrstvé tuhost třídy SN4 DN 110</t>
  </si>
  <si>
    <t>580497645</t>
  </si>
  <si>
    <t>2073049496</t>
  </si>
  <si>
    <t>131680011</t>
  </si>
  <si>
    <t>894812231</t>
  </si>
  <si>
    <t>Revizní a čistící šachta z PP DN 425 šachtová roura korugovaná bez hrdla světlé hloubky 1500 mm</t>
  </si>
  <si>
    <t>107160588</t>
  </si>
  <si>
    <t>1221647089</t>
  </si>
  <si>
    <t>1093254318</t>
  </si>
  <si>
    <t>899103112</t>
  </si>
  <si>
    <t>Osazení poklopů litinových nebo ocelových včetně rámů pro třídu zatížení B125, C250</t>
  </si>
  <si>
    <t>-1203706975</t>
  </si>
  <si>
    <t>386120111.R</t>
  </si>
  <si>
    <t xml:space="preserve">Odlučovač tuku NS1, betonový, průměr 1240mm, výška 1200mm, zákrytová deska pr. 1240mm, výška 200mm, šachtový poklop D400 (B125), přítokové a odtokové potrubí DN100, pískový podsyp, betonová základová deska, </t>
  </si>
  <si>
    <t>955011078</t>
  </si>
  <si>
    <t xml:space="preserve">POKLOP D600, rám D400 bez otvorů s tlum.vložkou </t>
  </si>
  <si>
    <t>1688303925</t>
  </si>
  <si>
    <t>899999001.R</t>
  </si>
  <si>
    <t>745879774</t>
  </si>
  <si>
    <t>899999002.R</t>
  </si>
  <si>
    <t>1001321179</t>
  </si>
  <si>
    <t>1731872411</t>
  </si>
  <si>
    <t>D.2.3. - Dešťová kanalizace</t>
  </si>
  <si>
    <t>-525174646</t>
  </si>
  <si>
    <t>113107512</t>
  </si>
  <si>
    <t>Odstranění podkladu z kameniva těženého tl přes 100 do 200 mm při překopech strojně pl přes 15 m2</t>
  </si>
  <si>
    <t>-1819450176</t>
  </si>
  <si>
    <t>1666986814</t>
  </si>
  <si>
    <t>-221745762</t>
  </si>
  <si>
    <t>131251203</t>
  </si>
  <si>
    <t>Hloubení jam zapažených v hornině třídy těžitelnosti I skupiny 3 objem do 100 m3 strojně</t>
  </si>
  <si>
    <t>-635653968</t>
  </si>
  <si>
    <t>-1738157113</t>
  </si>
  <si>
    <t>1593222566</t>
  </si>
  <si>
    <t>-543177276</t>
  </si>
  <si>
    <t>41894182</t>
  </si>
  <si>
    <t>-1991756211</t>
  </si>
  <si>
    <t>-2133952719</t>
  </si>
  <si>
    <t>38016225</t>
  </si>
  <si>
    <t>-1136445146</t>
  </si>
  <si>
    <t>-457148269</t>
  </si>
  <si>
    <t>1955206338</t>
  </si>
  <si>
    <t>2282073</t>
  </si>
  <si>
    <t>212752105</t>
  </si>
  <si>
    <t>Trativod z drenážních trubek korugovaných PE-HD SN 4 perforace 360° včetně lože otevřený výkop DN 300 pro liniové stavby</t>
  </si>
  <si>
    <t>-236628838</t>
  </si>
  <si>
    <t>382413116</t>
  </si>
  <si>
    <t>Osazení jímky z PP na obetonování objemu 8000 l pro usazení do terénu</t>
  </si>
  <si>
    <t>-906674417</t>
  </si>
  <si>
    <t>451541111</t>
  </si>
  <si>
    <t>Obsyp drenážního potrubí 800/800</t>
  </si>
  <si>
    <t>-1203944535</t>
  </si>
  <si>
    <t>-1026123499</t>
  </si>
  <si>
    <t>1126363830</t>
  </si>
  <si>
    <t>894410303.R</t>
  </si>
  <si>
    <t>Nádrž na dešťovou vodu EO8, válcová, samonosná, průměr nádrže 2 400 mm, výška 2 000 mm, výška vstupního komínku 300 mm, kruhový o průměru 600 mm, celková výška nádrže včetně vstupního komínku 2 300 mm, hmotnost nádrže: 260 kg, celkový objem nádrže: 8,3 m3</t>
  </si>
  <si>
    <t>481732151</t>
  </si>
  <si>
    <t>919726122</t>
  </si>
  <si>
    <t>Geotextilie pro ochranu, separaci a filtraci netkaná měrná hm přes 200 do 300 g/m2</t>
  </si>
  <si>
    <t>1176288422</t>
  </si>
  <si>
    <t>897171112.R</t>
  </si>
  <si>
    <t>Filtrační set</t>
  </si>
  <si>
    <t>211651369</t>
  </si>
  <si>
    <t>1744642287</t>
  </si>
  <si>
    <t>629702471</t>
  </si>
  <si>
    <t>-909016378</t>
  </si>
  <si>
    <t>534007120</t>
  </si>
  <si>
    <t>-11561481</t>
  </si>
  <si>
    <t>897171111</t>
  </si>
  <si>
    <t>Akumulační boxy z PP pro vsakování dešťových vod zatížené osobními automobily objemu do 10 m3</t>
  </si>
  <si>
    <t>810022795</t>
  </si>
  <si>
    <t>-432727640</t>
  </si>
  <si>
    <t>-784112535</t>
  </si>
  <si>
    <t>VRN - Vedlejší rozpočtové náklady a náklady s umístěním stavby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</si>
  <si>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</si>
  <si>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</si>
  <si>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</si>
  <si>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</si>
  <si>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>011503011</t>
  </si>
  <si>
    <t>Stavební průzkum , vytyčení vedení inženýrských sítí</t>
  </si>
  <si>
    <t>1731110290</t>
  </si>
  <si>
    <t>012103000</t>
  </si>
  <si>
    <t>Geodetické práce před výstavbou</t>
  </si>
  <si>
    <t>1847486251</t>
  </si>
  <si>
    <t>012203000</t>
  </si>
  <si>
    <t>Geodetické práce při provádění stavby</t>
  </si>
  <si>
    <t>-1699871172</t>
  </si>
  <si>
    <t>012303000</t>
  </si>
  <si>
    <t>Geodetické práce po výstavbě</t>
  </si>
  <si>
    <t>-522817173</t>
  </si>
  <si>
    <t>012403000.R</t>
  </si>
  <si>
    <t xml:space="preserve">Kartografické práce - Geometrický plán pro zápis stavby do KN </t>
  </si>
  <si>
    <t>255856227</t>
  </si>
  <si>
    <t>1454571999</t>
  </si>
  <si>
    <t>011503000.R</t>
  </si>
  <si>
    <t>Doplňkový inženýrsko geologický průzkum po demolici stávajícího objektu (2 vrtané sondy, laboratorní rozbory vzorků zemin, podzemní vody na agresivitu prostředí)</t>
  </si>
  <si>
    <t>235238630</t>
  </si>
  <si>
    <t>VRN2</t>
  </si>
  <si>
    <t>Příprava staveniště</t>
  </si>
  <si>
    <t>021103001.R</t>
  </si>
  <si>
    <t>Zpětná montáž přístřešku nafukovací haly z ocelové šroubované konstrukce potažené PVC folií o rozměru 4,2 x 8,6 x 3,5m</t>
  </si>
  <si>
    <t>-1517767119</t>
  </si>
  <si>
    <t>021103002.R</t>
  </si>
  <si>
    <t>Zpětná montáž vzduchotechnické jednotky nafukovací haly</t>
  </si>
  <si>
    <t>-16860061</t>
  </si>
  <si>
    <t>VRN3</t>
  </si>
  <si>
    <t>Zařízení staveniště</t>
  </si>
  <si>
    <t>030001000</t>
  </si>
  <si>
    <t>795624627</t>
  </si>
  <si>
    <t>034103000.R</t>
  </si>
  <si>
    <t>Oplocení staveniště - oplocení v.2,0m, mobilní stavební plný plot s pvc patkami</t>
  </si>
  <si>
    <t>-1252847463</t>
  </si>
  <si>
    <t>034503000</t>
  </si>
  <si>
    <t>Informační tabule na staveništi</t>
  </si>
  <si>
    <t>1052367077</t>
  </si>
  <si>
    <t>039002000</t>
  </si>
  <si>
    <t>Zrušení zařízení staveniště</t>
  </si>
  <si>
    <t>-1709803571</t>
  </si>
  <si>
    <t>039203011.R</t>
  </si>
  <si>
    <t>Úprava plochy zařízení staveniště, zřízení, odstranění
geotextile 300 g/m2, štěrkodrť 32-64mm, tl.0,1m, betonová dlažba 300x300mm</t>
  </si>
  <si>
    <t>-739384134</t>
  </si>
  <si>
    <t>039203012.R</t>
  </si>
  <si>
    <t>Úprava plochy zařízení staveniště, zřízení, odstranění
geotextile 300 g/m2, asfaltový recyklát 16-32mm</t>
  </si>
  <si>
    <t>-787307944</t>
  </si>
  <si>
    <t>039203013.R</t>
  </si>
  <si>
    <t>Dopravně inženýrské opatření po dobu výstavby, zřízení, odstranění</t>
  </si>
  <si>
    <t>-1977280566</t>
  </si>
  <si>
    <t>VRN4</t>
  </si>
  <si>
    <t>Inženýrská činnost</t>
  </si>
  <si>
    <t>041403000</t>
  </si>
  <si>
    <t>Koordinátor BOZP na staveništi</t>
  </si>
  <si>
    <t>664324523</t>
  </si>
  <si>
    <t>045002000</t>
  </si>
  <si>
    <t>Kompletační a koordinační činnost</t>
  </si>
  <si>
    <t>-1790504332</t>
  </si>
  <si>
    <t>VRN5</t>
  </si>
  <si>
    <t>Finanční náklady</t>
  </si>
  <si>
    <t>053002000</t>
  </si>
  <si>
    <t>Poplatky</t>
  </si>
  <si>
    <t>-1484851265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</si>
</sst>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20230520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Správní objekt tenisových kurtů Kyselka, Bílina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Kyselka 410, Mostecké Předměstí, Bílina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22. 5. 2023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Bílina, Břežánská 50/4, Bílina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arch. Jan Heller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ROUND(AG95+AG96+AG97+AG104+AG105+AG109+AG113,2)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ROUND(AS95+AS96+AS97+AS104+AS105+AS109+AS113,2)</f>
        <v>0</v>
      </c>
      <c r="AT94" s="115">
        <f>ROUND(SUM(AV94:AW94),2)</f>
        <v>0</v>
      </c>
      <c r="AU94" s="116">
        <f>ROUND(AU95+AU96+AU97+AU104+AU105+AU109+AU113,5)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ROUND(AZ95+AZ96+AZ97+AZ104+AZ105+AZ109+AZ113,2)</f>
        <v>0</v>
      </c>
      <c r="BA94" s="115">
        <f>ROUND(BA95+BA96+BA97+BA104+BA105+BA109+BA113,2)</f>
        <v>0</v>
      </c>
      <c r="BB94" s="115">
        <f>ROUND(BB95+BB96+BB97+BB104+BB105+BB109+BB113,2)</f>
        <v>0</v>
      </c>
      <c r="BC94" s="115">
        <f>ROUND(BC95+BC96+BC97+BC104+BC105+BC109+BC113,2)</f>
        <v>0</v>
      </c>
      <c r="BD94" s="117">
        <f>ROUND(BD95+BD96+BD97+BD104+BD105+BD109+BD113,2)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 - Architektonicko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'D.1.1. - Architektonicko ...'!P142</f>
        <v>0</v>
      </c>
      <c r="AV95" s="129">
        <f>'D.1.1. - Architektonicko ...'!J33</f>
        <v>0</v>
      </c>
      <c r="AW95" s="129">
        <f>'D.1.1. - Architektonicko ...'!J34</f>
        <v>0</v>
      </c>
      <c r="AX95" s="129">
        <f>'D.1.1. - Architektonicko ...'!J35</f>
        <v>0</v>
      </c>
      <c r="AY95" s="129">
        <f>'D.1.1. - Architektonicko ...'!J36</f>
        <v>0</v>
      </c>
      <c r="AZ95" s="129">
        <f>'D.1.1. - Architektonicko ...'!F33</f>
        <v>0</v>
      </c>
      <c r="BA95" s="129">
        <f>'D.1.1. - Architektonicko ...'!F34</f>
        <v>0</v>
      </c>
      <c r="BB95" s="129">
        <f>'D.1.1. - Architektonicko ...'!F35</f>
        <v>0</v>
      </c>
      <c r="BC95" s="129">
        <f>'D.1.1. - Architektonicko ...'!F36</f>
        <v>0</v>
      </c>
      <c r="BD95" s="131">
        <f>'D.1.1. - Architektonicko 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'D.1.2. - Stavebně konstru...'!J30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'D.1.2. - Stavebně konstru...'!P122</f>
        <v>0</v>
      </c>
      <c r="AV96" s="129">
        <f>'D.1.2. - Stavebně konstru...'!J33</f>
        <v>0</v>
      </c>
      <c r="AW96" s="129">
        <f>'D.1.2. - Stavebně konstru...'!J34</f>
        <v>0</v>
      </c>
      <c r="AX96" s="129">
        <f>'D.1.2. - Stavebně konstru...'!J35</f>
        <v>0</v>
      </c>
      <c r="AY96" s="129">
        <f>'D.1.2. - Stavebně konstru...'!J36</f>
        <v>0</v>
      </c>
      <c r="AZ96" s="129">
        <f>'D.1.2. - Stavebně konstru...'!F33</f>
        <v>0</v>
      </c>
      <c r="BA96" s="129">
        <f>'D.1.2. - Stavebně konstru...'!F34</f>
        <v>0</v>
      </c>
      <c r="BB96" s="129">
        <f>'D.1.2. - Stavebně konstru...'!F35</f>
        <v>0</v>
      </c>
      <c r="BC96" s="129">
        <f>'D.1.2. - Stavebně konstru...'!F36</f>
        <v>0</v>
      </c>
      <c r="BD96" s="131">
        <f>'D.1.2. - Stavebně konstru...'!F37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7"/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33">
        <f>ROUND(SUM(AG98:AG103),2)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f>ROUND(SUM(AS98:AS103),2)</f>
        <v>0</v>
      </c>
      <c r="AT97" s="129">
        <f>ROUND(SUM(AV97:AW97),2)</f>
        <v>0</v>
      </c>
      <c r="AU97" s="130">
        <f>ROUND(SUM(AU98:AU103),5)</f>
        <v>0</v>
      </c>
      <c r="AV97" s="129">
        <f>ROUND(AZ97*L29,2)</f>
        <v>0</v>
      </c>
      <c r="AW97" s="129">
        <f>ROUND(BA97*L30,2)</f>
        <v>0</v>
      </c>
      <c r="AX97" s="129">
        <f>ROUND(BB97*L29,2)</f>
        <v>0</v>
      </c>
      <c r="AY97" s="129">
        <f>ROUND(BC97*L30,2)</f>
        <v>0</v>
      </c>
      <c r="AZ97" s="129">
        <f>ROUND(SUM(AZ98:AZ103),2)</f>
        <v>0</v>
      </c>
      <c r="BA97" s="129">
        <f>ROUND(SUM(BA98:BA103),2)</f>
        <v>0</v>
      </c>
      <c r="BB97" s="129">
        <f>ROUND(SUM(BB98:BB103),2)</f>
        <v>0</v>
      </c>
      <c r="BC97" s="129">
        <f>ROUND(SUM(BC98:BC103),2)</f>
        <v>0</v>
      </c>
      <c r="BD97" s="131">
        <f>ROUND(SUM(BD98:BD103),2)</f>
        <v>0</v>
      </c>
      <c r="BE97" s="7"/>
      <c r="BS97" s="132" t="s">
        <v>75</v>
      </c>
      <c r="BT97" s="132" t="s">
        <v>84</v>
      </c>
      <c r="BU97" s="132" t="s">
        <v>77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0" s="4" customFormat="1" ht="16.5" customHeight="1">
      <c r="A98" s="120" t="s">
        <v>80</v>
      </c>
      <c r="B98" s="71"/>
      <c r="C98" s="134"/>
      <c r="D98" s="134"/>
      <c r="E98" s="135" t="s">
        <v>93</v>
      </c>
      <c r="F98" s="135"/>
      <c r="G98" s="135"/>
      <c r="H98" s="135"/>
      <c r="I98" s="135"/>
      <c r="J98" s="134"/>
      <c r="K98" s="135" t="s">
        <v>94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'D.1.4.A - Zdravotně techn...'!J32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95</v>
      </c>
      <c r="AR98" s="73"/>
      <c r="AS98" s="138">
        <v>0</v>
      </c>
      <c r="AT98" s="139">
        <f>ROUND(SUM(AV98:AW98),2)</f>
        <v>0</v>
      </c>
      <c r="AU98" s="140">
        <f>'D.1.4.A - Zdravotně techn...'!P129</f>
        <v>0</v>
      </c>
      <c r="AV98" s="139">
        <f>'D.1.4.A - Zdravotně techn...'!J35</f>
        <v>0</v>
      </c>
      <c r="AW98" s="139">
        <f>'D.1.4.A - Zdravotně techn...'!J36</f>
        <v>0</v>
      </c>
      <c r="AX98" s="139">
        <f>'D.1.4.A - Zdravotně techn...'!J37</f>
        <v>0</v>
      </c>
      <c r="AY98" s="139">
        <f>'D.1.4.A - Zdravotně techn...'!J38</f>
        <v>0</v>
      </c>
      <c r="AZ98" s="139">
        <f>'D.1.4.A - Zdravotně techn...'!F35</f>
        <v>0</v>
      </c>
      <c r="BA98" s="139">
        <f>'D.1.4.A - Zdravotně techn...'!F36</f>
        <v>0</v>
      </c>
      <c r="BB98" s="139">
        <f>'D.1.4.A - Zdravotně techn...'!F37</f>
        <v>0</v>
      </c>
      <c r="BC98" s="139">
        <f>'D.1.4.A - Zdravotně techn...'!F38</f>
        <v>0</v>
      </c>
      <c r="BD98" s="141">
        <f>'D.1.4.A - Zdravotně techn...'!F39</f>
        <v>0</v>
      </c>
      <c r="BE98" s="4"/>
      <c r="BT98" s="142" t="s">
        <v>86</v>
      </c>
      <c r="BV98" s="142" t="s">
        <v>78</v>
      </c>
      <c r="BW98" s="142" t="s">
        <v>96</v>
      </c>
      <c r="BX98" s="142" t="s">
        <v>92</v>
      </c>
      <c r="CL98" s="142" t="s">
        <v>1</v>
      </c>
    </row>
    <row r="99" spans="1:90" s="4" customFormat="1" ht="16.5" customHeight="1">
      <c r="A99" s="120" t="s">
        <v>80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'D.1.4.B - Vzduchotechnika'!J32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95</v>
      </c>
      <c r="AR99" s="73"/>
      <c r="AS99" s="138">
        <v>0</v>
      </c>
      <c r="AT99" s="139">
        <f>ROUND(SUM(AV99:AW99),2)</f>
        <v>0</v>
      </c>
      <c r="AU99" s="140">
        <f>'D.1.4.B - Vzduchotechnika'!P127</f>
        <v>0</v>
      </c>
      <c r="AV99" s="139">
        <f>'D.1.4.B - Vzduchotechnika'!J35</f>
        <v>0</v>
      </c>
      <c r="AW99" s="139">
        <f>'D.1.4.B - Vzduchotechnika'!J36</f>
        <v>0</v>
      </c>
      <c r="AX99" s="139">
        <f>'D.1.4.B - Vzduchotechnika'!J37</f>
        <v>0</v>
      </c>
      <c r="AY99" s="139">
        <f>'D.1.4.B - Vzduchotechnika'!J38</f>
        <v>0</v>
      </c>
      <c r="AZ99" s="139">
        <f>'D.1.4.B - Vzduchotechnika'!F35</f>
        <v>0</v>
      </c>
      <c r="BA99" s="139">
        <f>'D.1.4.B - Vzduchotechnika'!F36</f>
        <v>0</v>
      </c>
      <c r="BB99" s="139">
        <f>'D.1.4.B - Vzduchotechnika'!F37</f>
        <v>0</v>
      </c>
      <c r="BC99" s="139">
        <f>'D.1.4.B - Vzduchotechnika'!F38</f>
        <v>0</v>
      </c>
      <c r="BD99" s="141">
        <f>'D.1.4.B - Vzduchotechnika'!F39</f>
        <v>0</v>
      </c>
      <c r="BE99" s="4"/>
      <c r="BT99" s="142" t="s">
        <v>86</v>
      </c>
      <c r="BV99" s="142" t="s">
        <v>78</v>
      </c>
      <c r="BW99" s="142" t="s">
        <v>99</v>
      </c>
      <c r="BX99" s="142" t="s">
        <v>92</v>
      </c>
      <c r="CL99" s="142" t="s">
        <v>1</v>
      </c>
    </row>
    <row r="100" spans="1:90" s="4" customFormat="1" ht="16.5" customHeight="1">
      <c r="A100" s="120" t="s">
        <v>80</v>
      </c>
      <c r="B100" s="71"/>
      <c r="C100" s="134"/>
      <c r="D100" s="134"/>
      <c r="E100" s="135" t="s">
        <v>100</v>
      </c>
      <c r="F100" s="135"/>
      <c r="G100" s="135"/>
      <c r="H100" s="135"/>
      <c r="I100" s="135"/>
      <c r="J100" s="134"/>
      <c r="K100" s="135" t="s">
        <v>101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'D.1.4.C - Vytápění'!J32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95</v>
      </c>
      <c r="AR100" s="73"/>
      <c r="AS100" s="138">
        <v>0</v>
      </c>
      <c r="AT100" s="139">
        <f>ROUND(SUM(AV100:AW100),2)</f>
        <v>0</v>
      </c>
      <c r="AU100" s="140">
        <f>'D.1.4.C - Vytápění'!P126</f>
        <v>0</v>
      </c>
      <c r="AV100" s="139">
        <f>'D.1.4.C - Vytápění'!J35</f>
        <v>0</v>
      </c>
      <c r="AW100" s="139">
        <f>'D.1.4.C - Vytápění'!J36</f>
        <v>0</v>
      </c>
      <c r="AX100" s="139">
        <f>'D.1.4.C - Vytápění'!J37</f>
        <v>0</v>
      </c>
      <c r="AY100" s="139">
        <f>'D.1.4.C - Vytápění'!J38</f>
        <v>0</v>
      </c>
      <c r="AZ100" s="139">
        <f>'D.1.4.C - Vytápění'!F35</f>
        <v>0</v>
      </c>
      <c r="BA100" s="139">
        <f>'D.1.4.C - Vytápění'!F36</f>
        <v>0</v>
      </c>
      <c r="BB100" s="139">
        <f>'D.1.4.C - Vytápění'!F37</f>
        <v>0</v>
      </c>
      <c r="BC100" s="139">
        <f>'D.1.4.C - Vytápění'!F38</f>
        <v>0</v>
      </c>
      <c r="BD100" s="141">
        <f>'D.1.4.C - Vytápění'!F39</f>
        <v>0</v>
      </c>
      <c r="BE100" s="4"/>
      <c r="BT100" s="142" t="s">
        <v>86</v>
      </c>
      <c r="BV100" s="142" t="s">
        <v>78</v>
      </c>
      <c r="BW100" s="142" t="s">
        <v>102</v>
      </c>
      <c r="BX100" s="142" t="s">
        <v>92</v>
      </c>
      <c r="CL100" s="142" t="s">
        <v>1</v>
      </c>
    </row>
    <row r="101" spans="1:90" s="4" customFormat="1" ht="16.5" customHeight="1">
      <c r="A101" s="120" t="s">
        <v>80</v>
      </c>
      <c r="B101" s="71"/>
      <c r="C101" s="134"/>
      <c r="D101" s="134"/>
      <c r="E101" s="135" t="s">
        <v>103</v>
      </c>
      <c r="F101" s="135"/>
      <c r="G101" s="135"/>
      <c r="H101" s="135"/>
      <c r="I101" s="135"/>
      <c r="J101" s="134"/>
      <c r="K101" s="135" t="s">
        <v>104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'D.1.4.D - Elektroinstalace'!J32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95</v>
      </c>
      <c r="AR101" s="73"/>
      <c r="AS101" s="138">
        <v>0</v>
      </c>
      <c r="AT101" s="139">
        <f>ROUND(SUM(AV101:AW101),2)</f>
        <v>0</v>
      </c>
      <c r="AU101" s="140">
        <f>'D.1.4.D - Elektroinstalace'!P136</f>
        <v>0</v>
      </c>
      <c r="AV101" s="139">
        <f>'D.1.4.D - Elektroinstalace'!J35</f>
        <v>0</v>
      </c>
      <c r="AW101" s="139">
        <f>'D.1.4.D - Elektroinstalace'!J36</f>
        <v>0</v>
      </c>
      <c r="AX101" s="139">
        <f>'D.1.4.D - Elektroinstalace'!J37</f>
        <v>0</v>
      </c>
      <c r="AY101" s="139">
        <f>'D.1.4.D - Elektroinstalace'!J38</f>
        <v>0</v>
      </c>
      <c r="AZ101" s="139">
        <f>'D.1.4.D - Elektroinstalace'!F35</f>
        <v>0</v>
      </c>
      <c r="BA101" s="139">
        <f>'D.1.4.D - Elektroinstalace'!F36</f>
        <v>0</v>
      </c>
      <c r="BB101" s="139">
        <f>'D.1.4.D - Elektroinstalace'!F37</f>
        <v>0</v>
      </c>
      <c r="BC101" s="139">
        <f>'D.1.4.D - Elektroinstalace'!F38</f>
        <v>0</v>
      </c>
      <c r="BD101" s="141">
        <f>'D.1.4.D - Elektroinstalace'!F39</f>
        <v>0</v>
      </c>
      <c r="BE101" s="4"/>
      <c r="BT101" s="142" t="s">
        <v>86</v>
      </c>
      <c r="BV101" s="142" t="s">
        <v>78</v>
      </c>
      <c r="BW101" s="142" t="s">
        <v>105</v>
      </c>
      <c r="BX101" s="142" t="s">
        <v>92</v>
      </c>
      <c r="CL101" s="142" t="s">
        <v>1</v>
      </c>
    </row>
    <row r="102" spans="1:90" s="4" customFormat="1" ht="16.5" customHeight="1">
      <c r="A102" s="120" t="s">
        <v>80</v>
      </c>
      <c r="B102" s="71"/>
      <c r="C102" s="134"/>
      <c r="D102" s="134"/>
      <c r="E102" s="135" t="s">
        <v>106</v>
      </c>
      <c r="F102" s="135"/>
      <c r="G102" s="135"/>
      <c r="H102" s="135"/>
      <c r="I102" s="135"/>
      <c r="J102" s="134"/>
      <c r="K102" s="135" t="s">
        <v>107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'D1.4.E - Plynofikace'!J32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95</v>
      </c>
      <c r="AR102" s="73"/>
      <c r="AS102" s="138">
        <v>0</v>
      </c>
      <c r="AT102" s="139">
        <f>ROUND(SUM(AV102:AW102),2)</f>
        <v>0</v>
      </c>
      <c r="AU102" s="140">
        <f>'D1.4.E - Plynofikace'!P124</f>
        <v>0</v>
      </c>
      <c r="AV102" s="139">
        <f>'D1.4.E - Plynofikace'!J35</f>
        <v>0</v>
      </c>
      <c r="AW102" s="139">
        <f>'D1.4.E - Plynofikace'!J36</f>
        <v>0</v>
      </c>
      <c r="AX102" s="139">
        <f>'D1.4.E - Plynofikace'!J37</f>
        <v>0</v>
      </c>
      <c r="AY102" s="139">
        <f>'D1.4.E - Plynofikace'!J38</f>
        <v>0</v>
      </c>
      <c r="AZ102" s="139">
        <f>'D1.4.E - Plynofikace'!F35</f>
        <v>0</v>
      </c>
      <c r="BA102" s="139">
        <f>'D1.4.E - Plynofikace'!F36</f>
        <v>0</v>
      </c>
      <c r="BB102" s="139">
        <f>'D1.4.E - Plynofikace'!F37</f>
        <v>0</v>
      </c>
      <c r="BC102" s="139">
        <f>'D1.4.E - Plynofikace'!F38</f>
        <v>0</v>
      </c>
      <c r="BD102" s="141">
        <f>'D1.4.E - Plynofikace'!F39</f>
        <v>0</v>
      </c>
      <c r="BE102" s="4"/>
      <c r="BT102" s="142" t="s">
        <v>86</v>
      </c>
      <c r="BV102" s="142" t="s">
        <v>78</v>
      </c>
      <c r="BW102" s="142" t="s">
        <v>108</v>
      </c>
      <c r="BX102" s="142" t="s">
        <v>92</v>
      </c>
      <c r="CL102" s="142" t="s">
        <v>1</v>
      </c>
    </row>
    <row r="103" spans="1:90" s="4" customFormat="1" ht="16.5" customHeight="1">
      <c r="A103" s="120" t="s">
        <v>80</v>
      </c>
      <c r="B103" s="71"/>
      <c r="C103" s="134"/>
      <c r="D103" s="134"/>
      <c r="E103" s="135" t="s">
        <v>109</v>
      </c>
      <c r="F103" s="135"/>
      <c r="G103" s="135"/>
      <c r="H103" s="135"/>
      <c r="I103" s="135"/>
      <c r="J103" s="134"/>
      <c r="K103" s="135" t="s">
        <v>110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'D.1.4.F - Gastro technologie'!J32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95</v>
      </c>
      <c r="AR103" s="73"/>
      <c r="AS103" s="138">
        <v>0</v>
      </c>
      <c r="AT103" s="139">
        <f>ROUND(SUM(AV103:AW103),2)</f>
        <v>0</v>
      </c>
      <c r="AU103" s="140">
        <f>'D.1.4.F - Gastro technologie'!P122</f>
        <v>0</v>
      </c>
      <c r="AV103" s="139">
        <f>'D.1.4.F - Gastro technologie'!J35</f>
        <v>0</v>
      </c>
      <c r="AW103" s="139">
        <f>'D.1.4.F - Gastro technologie'!J36</f>
        <v>0</v>
      </c>
      <c r="AX103" s="139">
        <f>'D.1.4.F - Gastro technologie'!J37</f>
        <v>0</v>
      </c>
      <c r="AY103" s="139">
        <f>'D.1.4.F - Gastro technologie'!J38</f>
        <v>0</v>
      </c>
      <c r="AZ103" s="139">
        <f>'D.1.4.F - Gastro technologie'!F35</f>
        <v>0</v>
      </c>
      <c r="BA103" s="139">
        <f>'D.1.4.F - Gastro technologie'!F36</f>
        <v>0</v>
      </c>
      <c r="BB103" s="139">
        <f>'D.1.4.F - Gastro technologie'!F37</f>
        <v>0</v>
      </c>
      <c r="BC103" s="139">
        <f>'D.1.4.F - Gastro technologie'!F38</f>
        <v>0</v>
      </c>
      <c r="BD103" s="141">
        <f>'D.1.4.F - Gastro technologie'!F39</f>
        <v>0</v>
      </c>
      <c r="BE103" s="4"/>
      <c r="BT103" s="142" t="s">
        <v>86</v>
      </c>
      <c r="BV103" s="142" t="s">
        <v>78</v>
      </c>
      <c r="BW103" s="142" t="s">
        <v>111</v>
      </c>
      <c r="BX103" s="142" t="s">
        <v>92</v>
      </c>
      <c r="CL103" s="142" t="s">
        <v>1</v>
      </c>
    </row>
    <row r="104" spans="1:91" s="7" customFormat="1" ht="16.5" customHeight="1">
      <c r="A104" s="120" t="s">
        <v>80</v>
      </c>
      <c r="B104" s="121"/>
      <c r="C104" s="122"/>
      <c r="D104" s="123" t="s">
        <v>112</v>
      </c>
      <c r="E104" s="123"/>
      <c r="F104" s="123"/>
      <c r="G104" s="123"/>
      <c r="H104" s="123"/>
      <c r="I104" s="124"/>
      <c r="J104" s="123" t="s">
        <v>113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'D.1.5. - Záchytný systém'!J30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'D.1.5. - Záchytný systém'!P118</f>
        <v>0</v>
      </c>
      <c r="AV104" s="129">
        <f>'D.1.5. - Záchytný systém'!J33</f>
        <v>0</v>
      </c>
      <c r="AW104" s="129">
        <f>'D.1.5. - Záchytný systém'!J34</f>
        <v>0</v>
      </c>
      <c r="AX104" s="129">
        <f>'D.1.5. - Záchytný systém'!J35</f>
        <v>0</v>
      </c>
      <c r="AY104" s="129">
        <f>'D.1.5. - Záchytný systém'!J36</f>
        <v>0</v>
      </c>
      <c r="AZ104" s="129">
        <f>'D.1.5. - Záchytný systém'!F33</f>
        <v>0</v>
      </c>
      <c r="BA104" s="129">
        <f>'D.1.5. - Záchytný systém'!F34</f>
        <v>0</v>
      </c>
      <c r="BB104" s="129">
        <f>'D.1.5. - Záchytný systém'!F35</f>
        <v>0</v>
      </c>
      <c r="BC104" s="129">
        <f>'D.1.5. - Záchytný systém'!F36</f>
        <v>0</v>
      </c>
      <c r="BD104" s="131">
        <f>'D.1.5. - Záchytný systém'!F37</f>
        <v>0</v>
      </c>
      <c r="BE104" s="7"/>
      <c r="BT104" s="132" t="s">
        <v>84</v>
      </c>
      <c r="BV104" s="132" t="s">
        <v>78</v>
      </c>
      <c r="BW104" s="132" t="s">
        <v>114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7"/>
      <c r="B105" s="121"/>
      <c r="C105" s="122"/>
      <c r="D105" s="123" t="s">
        <v>115</v>
      </c>
      <c r="E105" s="123"/>
      <c r="F105" s="123"/>
      <c r="G105" s="123"/>
      <c r="H105" s="123"/>
      <c r="I105" s="124"/>
      <c r="J105" s="123" t="s">
        <v>116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ROUND(SUM(AG106:AG108),2)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f>ROUND(SUM(AS106:AS108),2)</f>
        <v>0</v>
      </c>
      <c r="AT105" s="129">
        <f>ROUND(SUM(AV105:AW105),2)</f>
        <v>0</v>
      </c>
      <c r="AU105" s="130">
        <f>ROUND(SUM(AU106:AU108),5)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ROUND(SUM(AZ106:AZ108),2)</f>
        <v>0</v>
      </c>
      <c r="BA105" s="129">
        <f>ROUND(SUM(BA106:BA108),2)</f>
        <v>0</v>
      </c>
      <c r="BB105" s="129">
        <f>ROUND(SUM(BB106:BB108),2)</f>
        <v>0</v>
      </c>
      <c r="BC105" s="129">
        <f>ROUND(SUM(BC106:BC108),2)</f>
        <v>0</v>
      </c>
      <c r="BD105" s="131">
        <f>ROUND(SUM(BD106:BD108),2)</f>
        <v>0</v>
      </c>
      <c r="BE105" s="7"/>
      <c r="BS105" s="132" t="s">
        <v>75</v>
      </c>
      <c r="BT105" s="132" t="s">
        <v>84</v>
      </c>
      <c r="BU105" s="132" t="s">
        <v>77</v>
      </c>
      <c r="BV105" s="132" t="s">
        <v>78</v>
      </c>
      <c r="BW105" s="132" t="s">
        <v>117</v>
      </c>
      <c r="BX105" s="132" t="s">
        <v>5</v>
      </c>
      <c r="CL105" s="132" t="s">
        <v>1</v>
      </c>
      <c r="CM105" s="132" t="s">
        <v>86</v>
      </c>
    </row>
    <row r="106" spans="1:90" s="4" customFormat="1" ht="16.5" customHeight="1">
      <c r="A106" s="120" t="s">
        <v>80</v>
      </c>
      <c r="B106" s="71"/>
      <c r="C106" s="134"/>
      <c r="D106" s="134"/>
      <c r="E106" s="135" t="s">
        <v>118</v>
      </c>
      <c r="F106" s="135"/>
      <c r="G106" s="135"/>
      <c r="H106" s="135"/>
      <c r="I106" s="135"/>
      <c r="J106" s="134"/>
      <c r="K106" s="135" t="s">
        <v>119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'O1 - Rozpočet rostlinný m...'!J32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95</v>
      </c>
      <c r="AR106" s="73"/>
      <c r="AS106" s="138">
        <v>0</v>
      </c>
      <c r="AT106" s="139">
        <f>ROUND(SUM(AV106:AW106),2)</f>
        <v>0</v>
      </c>
      <c r="AU106" s="140">
        <f>'O1 - Rozpočet rostlinný m...'!P124</f>
        <v>0</v>
      </c>
      <c r="AV106" s="139">
        <f>'O1 - Rozpočet rostlinný m...'!J35</f>
        <v>0</v>
      </c>
      <c r="AW106" s="139">
        <f>'O1 - Rozpočet rostlinný m...'!J36</f>
        <v>0</v>
      </c>
      <c r="AX106" s="139">
        <f>'O1 - Rozpočet rostlinný m...'!J37</f>
        <v>0</v>
      </c>
      <c r="AY106" s="139">
        <f>'O1 - Rozpočet rostlinný m...'!J38</f>
        <v>0</v>
      </c>
      <c r="AZ106" s="139">
        <f>'O1 - Rozpočet rostlinný m...'!F35</f>
        <v>0</v>
      </c>
      <c r="BA106" s="139">
        <f>'O1 - Rozpočet rostlinný m...'!F36</f>
        <v>0</v>
      </c>
      <c r="BB106" s="139">
        <f>'O1 - Rozpočet rostlinný m...'!F37</f>
        <v>0</v>
      </c>
      <c r="BC106" s="139">
        <f>'O1 - Rozpočet rostlinný m...'!F38</f>
        <v>0</v>
      </c>
      <c r="BD106" s="141">
        <f>'O1 - Rozpočet rostlinný m...'!F39</f>
        <v>0</v>
      </c>
      <c r="BE106" s="4"/>
      <c r="BT106" s="142" t="s">
        <v>86</v>
      </c>
      <c r="BV106" s="142" t="s">
        <v>78</v>
      </c>
      <c r="BW106" s="142" t="s">
        <v>120</v>
      </c>
      <c r="BX106" s="142" t="s">
        <v>117</v>
      </c>
      <c r="CL106" s="142" t="s">
        <v>1</v>
      </c>
    </row>
    <row r="107" spans="1:90" s="4" customFormat="1" ht="16.5" customHeight="1">
      <c r="A107" s="120" t="s">
        <v>80</v>
      </c>
      <c r="B107" s="71"/>
      <c r="C107" s="134"/>
      <c r="D107" s="134"/>
      <c r="E107" s="135" t="s">
        <v>121</v>
      </c>
      <c r="F107" s="135"/>
      <c r="G107" s="135"/>
      <c r="H107" s="135"/>
      <c r="I107" s="135"/>
      <c r="J107" s="134"/>
      <c r="K107" s="135" t="s">
        <v>122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'O2 - Rozpočet ostatní mat...'!J32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95</v>
      </c>
      <c r="AR107" s="73"/>
      <c r="AS107" s="138">
        <v>0</v>
      </c>
      <c r="AT107" s="139">
        <f>ROUND(SUM(AV107:AW107),2)</f>
        <v>0</v>
      </c>
      <c r="AU107" s="140">
        <f>'O2 - Rozpočet ostatní mat...'!P125</f>
        <v>0</v>
      </c>
      <c r="AV107" s="139">
        <f>'O2 - Rozpočet ostatní mat...'!J35</f>
        <v>0</v>
      </c>
      <c r="AW107" s="139">
        <f>'O2 - Rozpočet ostatní mat...'!J36</f>
        <v>0</v>
      </c>
      <c r="AX107" s="139">
        <f>'O2 - Rozpočet ostatní mat...'!J37</f>
        <v>0</v>
      </c>
      <c r="AY107" s="139">
        <f>'O2 - Rozpočet ostatní mat...'!J38</f>
        <v>0</v>
      </c>
      <c r="AZ107" s="139">
        <f>'O2 - Rozpočet ostatní mat...'!F35</f>
        <v>0</v>
      </c>
      <c r="BA107" s="139">
        <f>'O2 - Rozpočet ostatní mat...'!F36</f>
        <v>0</v>
      </c>
      <c r="BB107" s="139">
        <f>'O2 - Rozpočet ostatní mat...'!F37</f>
        <v>0</v>
      </c>
      <c r="BC107" s="139">
        <f>'O2 - Rozpočet ostatní mat...'!F38</f>
        <v>0</v>
      </c>
      <c r="BD107" s="141">
        <f>'O2 - Rozpočet ostatní mat...'!F39</f>
        <v>0</v>
      </c>
      <c r="BE107" s="4"/>
      <c r="BT107" s="142" t="s">
        <v>86</v>
      </c>
      <c r="BV107" s="142" t="s">
        <v>78</v>
      </c>
      <c r="BW107" s="142" t="s">
        <v>123</v>
      </c>
      <c r="BX107" s="142" t="s">
        <v>117</v>
      </c>
      <c r="CL107" s="142" t="s">
        <v>1</v>
      </c>
    </row>
    <row r="108" spans="1:90" s="4" customFormat="1" ht="16.5" customHeight="1">
      <c r="A108" s="120" t="s">
        <v>80</v>
      </c>
      <c r="B108" s="71"/>
      <c r="C108" s="134"/>
      <c r="D108" s="134"/>
      <c r="E108" s="135" t="s">
        <v>124</v>
      </c>
      <c r="F108" s="135"/>
      <c r="G108" s="135"/>
      <c r="H108" s="135"/>
      <c r="I108" s="135"/>
      <c r="J108" s="134"/>
      <c r="K108" s="135" t="s">
        <v>125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'O3 - Rozpočet zahradnické...'!J32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95</v>
      </c>
      <c r="AR108" s="73"/>
      <c r="AS108" s="138">
        <v>0</v>
      </c>
      <c r="AT108" s="139">
        <f>ROUND(SUM(AV108:AW108),2)</f>
        <v>0</v>
      </c>
      <c r="AU108" s="140">
        <f>'O3 - Rozpočet zahradnické...'!P126</f>
        <v>0</v>
      </c>
      <c r="AV108" s="139">
        <f>'O3 - Rozpočet zahradnické...'!J35</f>
        <v>0</v>
      </c>
      <c r="AW108" s="139">
        <f>'O3 - Rozpočet zahradnické...'!J36</f>
        <v>0</v>
      </c>
      <c r="AX108" s="139">
        <f>'O3 - Rozpočet zahradnické...'!J37</f>
        <v>0</v>
      </c>
      <c r="AY108" s="139">
        <f>'O3 - Rozpočet zahradnické...'!J38</f>
        <v>0</v>
      </c>
      <c r="AZ108" s="139">
        <f>'O3 - Rozpočet zahradnické...'!F35</f>
        <v>0</v>
      </c>
      <c r="BA108" s="139">
        <f>'O3 - Rozpočet zahradnické...'!F36</f>
        <v>0</v>
      </c>
      <c r="BB108" s="139">
        <f>'O3 - Rozpočet zahradnické...'!F37</f>
        <v>0</v>
      </c>
      <c r="BC108" s="139">
        <f>'O3 - Rozpočet zahradnické...'!F38</f>
        <v>0</v>
      </c>
      <c r="BD108" s="141">
        <f>'O3 - Rozpočet zahradnické...'!F39</f>
        <v>0</v>
      </c>
      <c r="BE108" s="4"/>
      <c r="BT108" s="142" t="s">
        <v>86</v>
      </c>
      <c r="BV108" s="142" t="s">
        <v>78</v>
      </c>
      <c r="BW108" s="142" t="s">
        <v>126</v>
      </c>
      <c r="BX108" s="142" t="s">
        <v>117</v>
      </c>
      <c r="CL108" s="142" t="s">
        <v>1</v>
      </c>
    </row>
    <row r="109" spans="1:91" s="7" customFormat="1" ht="16.5" customHeight="1">
      <c r="A109" s="7"/>
      <c r="B109" s="121"/>
      <c r="C109" s="122"/>
      <c r="D109" s="123" t="s">
        <v>127</v>
      </c>
      <c r="E109" s="123"/>
      <c r="F109" s="123"/>
      <c r="G109" s="123"/>
      <c r="H109" s="123"/>
      <c r="I109" s="124"/>
      <c r="J109" s="123" t="s">
        <v>128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33">
        <f>ROUND(SUM(AG110:AG112),2)</f>
        <v>0</v>
      </c>
      <c r="AH109" s="124"/>
      <c r="AI109" s="124"/>
      <c r="AJ109" s="124"/>
      <c r="AK109" s="124"/>
      <c r="AL109" s="124"/>
      <c r="AM109" s="124"/>
      <c r="AN109" s="125">
        <f>SUM(AG109,AT109)</f>
        <v>0</v>
      </c>
      <c r="AO109" s="124"/>
      <c r="AP109" s="124"/>
      <c r="AQ109" s="126" t="s">
        <v>83</v>
      </c>
      <c r="AR109" s="127"/>
      <c r="AS109" s="128">
        <f>ROUND(SUM(AS110:AS112),2)</f>
        <v>0</v>
      </c>
      <c r="AT109" s="129">
        <f>ROUND(SUM(AV109:AW109),2)</f>
        <v>0</v>
      </c>
      <c r="AU109" s="130">
        <f>ROUND(SUM(AU110:AU112),5)</f>
        <v>0</v>
      </c>
      <c r="AV109" s="129">
        <f>ROUND(AZ109*L29,2)</f>
        <v>0</v>
      </c>
      <c r="AW109" s="129">
        <f>ROUND(BA109*L30,2)</f>
        <v>0</v>
      </c>
      <c r="AX109" s="129">
        <f>ROUND(BB109*L29,2)</f>
        <v>0</v>
      </c>
      <c r="AY109" s="129">
        <f>ROUND(BC109*L30,2)</f>
        <v>0</v>
      </c>
      <c r="AZ109" s="129">
        <f>ROUND(SUM(AZ110:AZ112),2)</f>
        <v>0</v>
      </c>
      <c r="BA109" s="129">
        <f>ROUND(SUM(BA110:BA112),2)</f>
        <v>0</v>
      </c>
      <c r="BB109" s="129">
        <f>ROUND(SUM(BB110:BB112),2)</f>
        <v>0</v>
      </c>
      <c r="BC109" s="129">
        <f>ROUND(SUM(BC110:BC112),2)</f>
        <v>0</v>
      </c>
      <c r="BD109" s="131">
        <f>ROUND(SUM(BD110:BD112),2)</f>
        <v>0</v>
      </c>
      <c r="BE109" s="7"/>
      <c r="BS109" s="132" t="s">
        <v>75</v>
      </c>
      <c r="BT109" s="132" t="s">
        <v>84</v>
      </c>
      <c r="BU109" s="132" t="s">
        <v>77</v>
      </c>
      <c r="BV109" s="132" t="s">
        <v>78</v>
      </c>
      <c r="BW109" s="132" t="s">
        <v>129</v>
      </c>
      <c r="BX109" s="132" t="s">
        <v>5</v>
      </c>
      <c r="CL109" s="132" t="s">
        <v>1</v>
      </c>
      <c r="CM109" s="132" t="s">
        <v>86</v>
      </c>
    </row>
    <row r="110" spans="1:90" s="4" customFormat="1" ht="16.5" customHeight="1">
      <c r="A110" s="120" t="s">
        <v>80</v>
      </c>
      <c r="B110" s="71"/>
      <c r="C110" s="134"/>
      <c r="D110" s="134"/>
      <c r="E110" s="135" t="s">
        <v>130</v>
      </c>
      <c r="F110" s="135"/>
      <c r="G110" s="135"/>
      <c r="H110" s="135"/>
      <c r="I110" s="135"/>
      <c r="J110" s="134"/>
      <c r="K110" s="135" t="s">
        <v>131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'D.2.1. - Kanalizační příp...'!J32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95</v>
      </c>
      <c r="AR110" s="73"/>
      <c r="AS110" s="138">
        <v>0</v>
      </c>
      <c r="AT110" s="139">
        <f>ROUND(SUM(AV110:AW110),2)</f>
        <v>0</v>
      </c>
      <c r="AU110" s="140">
        <f>'D.2.1. - Kanalizační příp...'!P124</f>
        <v>0</v>
      </c>
      <c r="AV110" s="139">
        <f>'D.2.1. - Kanalizační příp...'!J35</f>
        <v>0</v>
      </c>
      <c r="AW110" s="139">
        <f>'D.2.1. - Kanalizační příp...'!J36</f>
        <v>0</v>
      </c>
      <c r="AX110" s="139">
        <f>'D.2.1. - Kanalizační příp...'!J37</f>
        <v>0</v>
      </c>
      <c r="AY110" s="139">
        <f>'D.2.1. - Kanalizační příp...'!J38</f>
        <v>0</v>
      </c>
      <c r="AZ110" s="139">
        <f>'D.2.1. - Kanalizační příp...'!F35</f>
        <v>0</v>
      </c>
      <c r="BA110" s="139">
        <f>'D.2.1. - Kanalizační příp...'!F36</f>
        <v>0</v>
      </c>
      <c r="BB110" s="139">
        <f>'D.2.1. - Kanalizační příp...'!F37</f>
        <v>0</v>
      </c>
      <c r="BC110" s="139">
        <f>'D.2.1. - Kanalizační příp...'!F38</f>
        <v>0</v>
      </c>
      <c r="BD110" s="141">
        <f>'D.2.1. - Kanalizační příp...'!F39</f>
        <v>0</v>
      </c>
      <c r="BE110" s="4"/>
      <c r="BT110" s="142" t="s">
        <v>86</v>
      </c>
      <c r="BV110" s="142" t="s">
        <v>78</v>
      </c>
      <c r="BW110" s="142" t="s">
        <v>132</v>
      </c>
      <c r="BX110" s="142" t="s">
        <v>129</v>
      </c>
      <c r="CL110" s="142" t="s">
        <v>1</v>
      </c>
    </row>
    <row r="111" spans="1:90" s="4" customFormat="1" ht="16.5" customHeight="1">
      <c r="A111" s="120" t="s">
        <v>80</v>
      </c>
      <c r="B111" s="71"/>
      <c r="C111" s="134"/>
      <c r="D111" s="134"/>
      <c r="E111" s="135" t="s">
        <v>133</v>
      </c>
      <c r="F111" s="135"/>
      <c r="G111" s="135"/>
      <c r="H111" s="135"/>
      <c r="I111" s="135"/>
      <c r="J111" s="134"/>
      <c r="K111" s="135" t="s">
        <v>134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'D.2.2. - Splašková a tuko...'!J32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95</v>
      </c>
      <c r="AR111" s="73"/>
      <c r="AS111" s="138">
        <v>0</v>
      </c>
      <c r="AT111" s="139">
        <f>ROUND(SUM(AV111:AW111),2)</f>
        <v>0</v>
      </c>
      <c r="AU111" s="140">
        <f>'D.2.2. - Splašková a tuko...'!P124</f>
        <v>0</v>
      </c>
      <c r="AV111" s="139">
        <f>'D.2.2. - Splašková a tuko...'!J35</f>
        <v>0</v>
      </c>
      <c r="AW111" s="139">
        <f>'D.2.2. - Splašková a tuko...'!J36</f>
        <v>0</v>
      </c>
      <c r="AX111" s="139">
        <f>'D.2.2. - Splašková a tuko...'!J37</f>
        <v>0</v>
      </c>
      <c r="AY111" s="139">
        <f>'D.2.2. - Splašková a tuko...'!J38</f>
        <v>0</v>
      </c>
      <c r="AZ111" s="139">
        <f>'D.2.2. - Splašková a tuko...'!F35</f>
        <v>0</v>
      </c>
      <c r="BA111" s="139">
        <f>'D.2.2. - Splašková a tuko...'!F36</f>
        <v>0</v>
      </c>
      <c r="BB111" s="139">
        <f>'D.2.2. - Splašková a tuko...'!F37</f>
        <v>0</v>
      </c>
      <c r="BC111" s="139">
        <f>'D.2.2. - Splašková a tuko...'!F38</f>
        <v>0</v>
      </c>
      <c r="BD111" s="141">
        <f>'D.2.2. - Splašková a tuko...'!F39</f>
        <v>0</v>
      </c>
      <c r="BE111" s="4"/>
      <c r="BT111" s="142" t="s">
        <v>86</v>
      </c>
      <c r="BV111" s="142" t="s">
        <v>78</v>
      </c>
      <c r="BW111" s="142" t="s">
        <v>135</v>
      </c>
      <c r="BX111" s="142" t="s">
        <v>129</v>
      </c>
      <c r="CL111" s="142" t="s">
        <v>1</v>
      </c>
    </row>
    <row r="112" spans="1:90" s="4" customFormat="1" ht="16.5" customHeight="1">
      <c r="A112" s="120" t="s">
        <v>80</v>
      </c>
      <c r="B112" s="71"/>
      <c r="C112" s="134"/>
      <c r="D112" s="134"/>
      <c r="E112" s="135" t="s">
        <v>136</v>
      </c>
      <c r="F112" s="135"/>
      <c r="G112" s="135"/>
      <c r="H112" s="135"/>
      <c r="I112" s="135"/>
      <c r="J112" s="134"/>
      <c r="K112" s="135" t="s">
        <v>137</v>
      </c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6">
        <f>'D.2.3. - Dešťová kanalizace'!J32</f>
        <v>0</v>
      </c>
      <c r="AH112" s="134"/>
      <c r="AI112" s="134"/>
      <c r="AJ112" s="134"/>
      <c r="AK112" s="134"/>
      <c r="AL112" s="134"/>
      <c r="AM112" s="134"/>
      <c r="AN112" s="136">
        <f>SUM(AG112,AT112)</f>
        <v>0</v>
      </c>
      <c r="AO112" s="134"/>
      <c r="AP112" s="134"/>
      <c r="AQ112" s="137" t="s">
        <v>95</v>
      </c>
      <c r="AR112" s="73"/>
      <c r="AS112" s="138">
        <v>0</v>
      </c>
      <c r="AT112" s="139">
        <f>ROUND(SUM(AV112:AW112),2)</f>
        <v>0</v>
      </c>
      <c r="AU112" s="140">
        <f>'D.2.3. - Dešťová kanalizace'!P124</f>
        <v>0</v>
      </c>
      <c r="AV112" s="139">
        <f>'D.2.3. - Dešťová kanalizace'!J35</f>
        <v>0</v>
      </c>
      <c r="AW112" s="139">
        <f>'D.2.3. - Dešťová kanalizace'!J36</f>
        <v>0</v>
      </c>
      <c r="AX112" s="139">
        <f>'D.2.3. - Dešťová kanalizace'!J37</f>
        <v>0</v>
      </c>
      <c r="AY112" s="139">
        <f>'D.2.3. - Dešťová kanalizace'!J38</f>
        <v>0</v>
      </c>
      <c r="AZ112" s="139">
        <f>'D.2.3. - Dešťová kanalizace'!F35</f>
        <v>0</v>
      </c>
      <c r="BA112" s="139">
        <f>'D.2.3. - Dešťová kanalizace'!F36</f>
        <v>0</v>
      </c>
      <c r="BB112" s="139">
        <f>'D.2.3. - Dešťová kanalizace'!F37</f>
        <v>0</v>
      </c>
      <c r="BC112" s="139">
        <f>'D.2.3. - Dešťová kanalizace'!F38</f>
        <v>0</v>
      </c>
      <c r="BD112" s="141">
        <f>'D.2.3. - Dešťová kanalizace'!F39</f>
        <v>0</v>
      </c>
      <c r="BE112" s="4"/>
      <c r="BT112" s="142" t="s">
        <v>86</v>
      </c>
      <c r="BV112" s="142" t="s">
        <v>78</v>
      </c>
      <c r="BW112" s="142" t="s">
        <v>138</v>
      </c>
      <c r="BX112" s="142" t="s">
        <v>129</v>
      </c>
      <c r="CL112" s="142" t="s">
        <v>1</v>
      </c>
    </row>
    <row r="113" spans="1:91" s="7" customFormat="1" ht="24.75" customHeight="1">
      <c r="A113" s="120" t="s">
        <v>80</v>
      </c>
      <c r="B113" s="121"/>
      <c r="C113" s="122"/>
      <c r="D113" s="123" t="s">
        <v>139</v>
      </c>
      <c r="E113" s="123"/>
      <c r="F113" s="123"/>
      <c r="G113" s="123"/>
      <c r="H113" s="123"/>
      <c r="I113" s="124"/>
      <c r="J113" s="123" t="s">
        <v>140</v>
      </c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5">
        <f>'VRN - Vedlejší rozpočtové...'!J30</f>
        <v>0</v>
      </c>
      <c r="AH113" s="124"/>
      <c r="AI113" s="124"/>
      <c r="AJ113" s="124"/>
      <c r="AK113" s="124"/>
      <c r="AL113" s="124"/>
      <c r="AM113" s="124"/>
      <c r="AN113" s="125">
        <f>SUM(AG113,AT113)</f>
        <v>0</v>
      </c>
      <c r="AO113" s="124"/>
      <c r="AP113" s="124"/>
      <c r="AQ113" s="126" t="s">
        <v>83</v>
      </c>
      <c r="AR113" s="127"/>
      <c r="AS113" s="143">
        <v>0</v>
      </c>
      <c r="AT113" s="144">
        <f>ROUND(SUM(AV113:AW113),2)</f>
        <v>0</v>
      </c>
      <c r="AU113" s="145">
        <f>'VRN - Vedlejší rozpočtové...'!P122</f>
        <v>0</v>
      </c>
      <c r="AV113" s="144">
        <f>'VRN - Vedlejší rozpočtové...'!J33</f>
        <v>0</v>
      </c>
      <c r="AW113" s="144">
        <f>'VRN - Vedlejší rozpočtové...'!J34</f>
        <v>0</v>
      </c>
      <c r="AX113" s="144">
        <f>'VRN - Vedlejší rozpočtové...'!J35</f>
        <v>0</v>
      </c>
      <c r="AY113" s="144">
        <f>'VRN - Vedlejší rozpočtové...'!J36</f>
        <v>0</v>
      </c>
      <c r="AZ113" s="144">
        <f>'VRN - Vedlejší rozpočtové...'!F33</f>
        <v>0</v>
      </c>
      <c r="BA113" s="144">
        <f>'VRN - Vedlejší rozpočtové...'!F34</f>
        <v>0</v>
      </c>
      <c r="BB113" s="144">
        <f>'VRN - Vedlejší rozpočtové...'!F35</f>
        <v>0</v>
      </c>
      <c r="BC113" s="144">
        <f>'VRN - Vedlejší rozpočtové...'!F36</f>
        <v>0</v>
      </c>
      <c r="BD113" s="146">
        <f>'VRN - Vedlejší rozpočtové...'!F37</f>
        <v>0</v>
      </c>
      <c r="BE113" s="7"/>
      <c r="BT113" s="132" t="s">
        <v>84</v>
      </c>
      <c r="BV113" s="132" t="s">
        <v>78</v>
      </c>
      <c r="BW113" s="132" t="s">
        <v>141</v>
      </c>
      <c r="BX113" s="132" t="s">
        <v>5</v>
      </c>
      <c r="CL113" s="132" t="s">
        <v>1</v>
      </c>
      <c r="CM113" s="132" t="s">
        <v>86</v>
      </c>
    </row>
    <row r="114" spans="1:57" s="2" customFormat="1" ht="30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45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</sheetData>
  <sheetProtection password="CC35" sheet="1" objects="1" scenarios="1" formatColumns="0" formatRows="0"/>
  <mergeCells count="114">
    <mergeCell ref="C92:G92"/>
    <mergeCell ref="D104:H104"/>
    <mergeCell ref="D96:H96"/>
    <mergeCell ref="D95:H95"/>
    <mergeCell ref="D97:H97"/>
    <mergeCell ref="E98:I98"/>
    <mergeCell ref="E99:I99"/>
    <mergeCell ref="E100:I100"/>
    <mergeCell ref="E101:I101"/>
    <mergeCell ref="E102:I102"/>
    <mergeCell ref="E103:I103"/>
    <mergeCell ref="I92:AF92"/>
    <mergeCell ref="J95:AF95"/>
    <mergeCell ref="J96:AF96"/>
    <mergeCell ref="J104:AF104"/>
    <mergeCell ref="J97:AF97"/>
    <mergeCell ref="K101:AF101"/>
    <mergeCell ref="K102:AF102"/>
    <mergeCell ref="K100:AF100"/>
    <mergeCell ref="K103:AF103"/>
    <mergeCell ref="K99:AF99"/>
    <mergeCell ref="K98:AF98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D109:H109"/>
    <mergeCell ref="J109:AF109"/>
    <mergeCell ref="E110:I110"/>
    <mergeCell ref="K110:AF110"/>
    <mergeCell ref="E111:I111"/>
    <mergeCell ref="K111:AF111"/>
    <mergeCell ref="E112:I112"/>
    <mergeCell ref="K112:AF112"/>
    <mergeCell ref="D113:H113"/>
    <mergeCell ref="J113:AF113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4:AM104"/>
    <mergeCell ref="AG97:AM97"/>
    <mergeCell ref="AG102:AM102"/>
    <mergeCell ref="AG100:AM100"/>
    <mergeCell ref="AG95:AM95"/>
    <mergeCell ref="AG101:AM101"/>
    <mergeCell ref="AG92:AM92"/>
    <mergeCell ref="AG96:AM96"/>
    <mergeCell ref="AG99:AM99"/>
    <mergeCell ref="AG98:AM98"/>
    <mergeCell ref="AG103:AM103"/>
    <mergeCell ref="AM89:AP89"/>
    <mergeCell ref="AM87:AN87"/>
    <mergeCell ref="AM90:AP90"/>
    <mergeCell ref="AN103:AP103"/>
    <mergeCell ref="AN92:AP92"/>
    <mergeCell ref="AN101:AP101"/>
    <mergeCell ref="AN100:AP100"/>
    <mergeCell ref="AN95:AP95"/>
    <mergeCell ref="AN96:AP96"/>
    <mergeCell ref="AN99:AP99"/>
    <mergeCell ref="AN104:AP104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94:AP94"/>
  </mergeCells>
  <hyperlinks>
    <hyperlink ref="A95" location="'D.1.1. - Architektonicko ...'!C2" display="/"/>
    <hyperlink ref="A96" location="'D.1.2. - Stavebně konstru...'!C2" display="/"/>
    <hyperlink ref="A98" location="'D.1.4.A - Zdravotně techn...'!C2" display="/"/>
    <hyperlink ref="A99" location="'D.1.4.B - Vzduchotechnika'!C2" display="/"/>
    <hyperlink ref="A100" location="'D.1.4.C - Vytápění'!C2" display="/"/>
    <hyperlink ref="A101" location="'D.1.4.D - Elektroinstalace'!C2" display="/"/>
    <hyperlink ref="A102" location="'D1.4.E - Plynofikace'!C2" display="/"/>
    <hyperlink ref="A103" location="'D.1.4.F - Gastro technologie'!C2" display="/"/>
    <hyperlink ref="A104" location="'D.1.5. - Záchytný systém'!C2" display="/"/>
    <hyperlink ref="A106" location="'O1 - Rozpočet rostlinný m...'!C2" display="/"/>
    <hyperlink ref="A107" location="'O2 - Rozpočet ostatní mat...'!C2" display="/"/>
    <hyperlink ref="A108" location="'O3 - Rozpočet zahradnické...'!C2" display="/"/>
    <hyperlink ref="A110" location="'D.2.1. - Kanalizační příp...'!C2" display="/"/>
    <hyperlink ref="A111" location="'D.2.2. - Splašková a tuko...'!C2" display="/"/>
    <hyperlink ref="A112" location="'D.2.3. - Dešťová kanalizace'!C2" display="/"/>
    <hyperlink ref="A11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143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3793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22. 5. 2023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36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38</v>
      </c>
      <c r="G32" s="39"/>
      <c r="H32" s="39"/>
      <c r="I32" s="162" t="s">
        <v>37</v>
      </c>
      <c r="J32" s="162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40</v>
      </c>
      <c r="E33" s="151" t="s">
        <v>41</v>
      </c>
      <c r="F33" s="164">
        <f>ROUND((SUM(BE118:BE127)),2)</f>
        <v>0</v>
      </c>
      <c r="G33" s="39"/>
      <c r="H33" s="39"/>
      <c r="I33" s="165">
        <v>0.21</v>
      </c>
      <c r="J33" s="164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42</v>
      </c>
      <c r="F34" s="164">
        <f>ROUND((SUM(BF118:BF127)),2)</f>
        <v>0</v>
      </c>
      <c r="G34" s="39"/>
      <c r="H34" s="39"/>
      <c r="I34" s="165">
        <v>0.15</v>
      </c>
      <c r="J34" s="164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43</v>
      </c>
      <c r="F35" s="164">
        <f>ROUND((SUM(BG118:BG127)),2)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ROUND((SUM(BH118:BH127)),2)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ROUND((SUM(BI118:BI127)),2)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D.1.5. - Záchytný systém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Kyselka 410, Mostecké Předměstí, Bílina</v>
      </c>
      <c r="G89" s="41"/>
      <c r="H89" s="41"/>
      <c r="I89" s="33" t="s">
        <v>22</v>
      </c>
      <c r="J89" s="80" t="str">
        <f>IF(J12="","",J12)</f>
        <v>22. 5. 2023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Bílina, Břežánská 50/4, Bílina</v>
      </c>
      <c r="G91" s="41"/>
      <c r="H91" s="41"/>
      <c r="I91" s="33" t="s">
        <v>30</v>
      </c>
      <c r="J91" s="37" t="str">
        <f>E21</f>
        <v>Ing. arch. Jan Heller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146</v>
      </c>
      <c r="D94" s="186"/>
      <c r="E94" s="186"/>
      <c r="F94" s="186"/>
      <c r="G94" s="186"/>
      <c r="H94" s="186"/>
      <c r="I94" s="186"/>
      <c r="J94" s="187" t="s">
        <v>147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148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189"/>
      <c r="C97" s="190"/>
      <c r="D97" s="191" t="s">
        <v>161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170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176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Správní objekt tenisových kurtů Kyselka, Bílina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D.1.5. - Záchytný systém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Kyselka 410, Mostecké Předměstí, Bílina</v>
      </c>
      <c r="G112" s="41"/>
      <c r="H112" s="41"/>
      <c r="I112" s="33" t="s">
        <v>22</v>
      </c>
      <c r="J112" s="80" t="str">
        <f>IF(J12="","",J12)</f>
        <v>22. 5. 2023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Bílina, Břežánská 50/4, Bílina</v>
      </c>
      <c r="G114" s="41"/>
      <c r="H114" s="41"/>
      <c r="I114" s="33" t="s">
        <v>30</v>
      </c>
      <c r="J114" s="37" t="str">
        <f>E21</f>
        <v>Ing. arch. Jan Heller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177</v>
      </c>
      <c r="D117" s="203" t="s">
        <v>61</v>
      </c>
      <c r="E117" s="203" t="s">
        <v>57</v>
      </c>
      <c r="F117" s="203" t="s">
        <v>58</v>
      </c>
      <c r="G117" s="203" t="s">
        <v>178</v>
      </c>
      <c r="H117" s="203" t="s">
        <v>179</v>
      </c>
      <c r="I117" s="203" t="s">
        <v>180</v>
      </c>
      <c r="J117" s="203" t="s">
        <v>147</v>
      </c>
      <c r="K117" s="204" t="s">
        <v>181</v>
      </c>
      <c r="L117" s="205"/>
      <c r="M117" s="101" t="s">
        <v>1</v>
      </c>
      <c r="N117" s="102" t="s">
        <v>40</v>
      </c>
      <c r="O117" s="102" t="s">
        <v>182</v>
      </c>
      <c r="P117" s="102" t="s">
        <v>183</v>
      </c>
      <c r="Q117" s="102" t="s">
        <v>184</v>
      </c>
      <c r="R117" s="102" t="s">
        <v>185</v>
      </c>
      <c r="S117" s="102" t="s">
        <v>186</v>
      </c>
      <c r="T117" s="103" t="s">
        <v>187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188</v>
      </c>
      <c r="D118" s="41"/>
      <c r="E118" s="41"/>
      <c r="F118" s="41"/>
      <c r="G118" s="41"/>
      <c r="H118" s="41"/>
      <c r="I118" s="41"/>
      <c r="J118" s="206">
        <f>BK118</f>
        <v>0</v>
      </c>
      <c r="K118" s="41"/>
      <c r="L118" s="45"/>
      <c r="M118" s="104"/>
      <c r="N118" s="207"/>
      <c r="O118" s="105"/>
      <c r="P118" s="208">
        <f>P119</f>
        <v>0</v>
      </c>
      <c r="Q118" s="105"/>
      <c r="R118" s="208">
        <f>R119</f>
        <v>0</v>
      </c>
      <c r="S118" s="105"/>
      <c r="T118" s="209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149</v>
      </c>
      <c r="BK118" s="210">
        <f>BK119</f>
        <v>0</v>
      </c>
    </row>
    <row r="119" spans="1:63" s="12" customFormat="1" ht="25.9" customHeight="1">
      <c r="A119" s="12"/>
      <c r="B119" s="211"/>
      <c r="C119" s="212"/>
      <c r="D119" s="213" t="s">
        <v>75</v>
      </c>
      <c r="E119" s="214" t="s">
        <v>1068</v>
      </c>
      <c r="F119" s="214" t="s">
        <v>1069</v>
      </c>
      <c r="G119" s="212"/>
      <c r="H119" s="212"/>
      <c r="I119" s="215"/>
      <c r="J119" s="216">
        <f>BK119</f>
        <v>0</v>
      </c>
      <c r="K119" s="212"/>
      <c r="L119" s="217"/>
      <c r="M119" s="218"/>
      <c r="N119" s="219"/>
      <c r="O119" s="219"/>
      <c r="P119" s="220">
        <f>P120</f>
        <v>0</v>
      </c>
      <c r="Q119" s="219"/>
      <c r="R119" s="220">
        <f>R120</f>
        <v>0</v>
      </c>
      <c r="S119" s="219"/>
      <c r="T119" s="22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2" t="s">
        <v>86</v>
      </c>
      <c r="AT119" s="223" t="s">
        <v>75</v>
      </c>
      <c r="AU119" s="223" t="s">
        <v>76</v>
      </c>
      <c r="AY119" s="222" t="s">
        <v>191</v>
      </c>
      <c r="BK119" s="224">
        <f>BK120</f>
        <v>0</v>
      </c>
    </row>
    <row r="120" spans="1:63" s="12" customFormat="1" ht="22.8" customHeight="1">
      <c r="A120" s="12"/>
      <c r="B120" s="211"/>
      <c r="C120" s="212"/>
      <c r="D120" s="213" t="s">
        <v>75</v>
      </c>
      <c r="E120" s="225" t="s">
        <v>1745</v>
      </c>
      <c r="F120" s="225" t="s">
        <v>1746</v>
      </c>
      <c r="G120" s="212"/>
      <c r="H120" s="212"/>
      <c r="I120" s="215"/>
      <c r="J120" s="226">
        <f>BK120</f>
        <v>0</v>
      </c>
      <c r="K120" s="212"/>
      <c r="L120" s="217"/>
      <c r="M120" s="218"/>
      <c r="N120" s="219"/>
      <c r="O120" s="219"/>
      <c r="P120" s="220">
        <f>SUM(P121:P127)</f>
        <v>0</v>
      </c>
      <c r="Q120" s="219"/>
      <c r="R120" s="220">
        <f>SUM(R121:R127)</f>
        <v>0</v>
      </c>
      <c r="S120" s="219"/>
      <c r="T120" s="221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86</v>
      </c>
      <c r="AT120" s="223" t="s">
        <v>75</v>
      </c>
      <c r="AU120" s="223" t="s">
        <v>84</v>
      </c>
      <c r="AY120" s="222" t="s">
        <v>191</v>
      </c>
      <c r="BK120" s="224">
        <f>SUM(BK121:BK127)</f>
        <v>0</v>
      </c>
    </row>
    <row r="121" spans="1:65" s="2" customFormat="1" ht="24.15" customHeight="1">
      <c r="A121" s="39"/>
      <c r="B121" s="40"/>
      <c r="C121" s="227" t="s">
        <v>84</v>
      </c>
      <c r="D121" s="227" t="s">
        <v>193</v>
      </c>
      <c r="E121" s="228" t="s">
        <v>3794</v>
      </c>
      <c r="F121" s="229" t="s">
        <v>3795</v>
      </c>
      <c r="G121" s="230" t="s">
        <v>400</v>
      </c>
      <c r="H121" s="231">
        <v>6</v>
      </c>
      <c r="I121" s="232"/>
      <c r="J121" s="233">
        <f>ROUND(I121*H121,2)</f>
        <v>0</v>
      </c>
      <c r="K121" s="229" t="s">
        <v>1</v>
      </c>
      <c r="L121" s="45"/>
      <c r="M121" s="234" t="s">
        <v>1</v>
      </c>
      <c r="N121" s="235" t="s">
        <v>41</v>
      </c>
      <c r="O121" s="92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8" t="s">
        <v>309</v>
      </c>
      <c r="AT121" s="238" t="s">
        <v>193</v>
      </c>
      <c r="AU121" s="238" t="s">
        <v>86</v>
      </c>
      <c r="AY121" s="18" t="s">
        <v>191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8" t="s">
        <v>84</v>
      </c>
      <c r="BK121" s="239">
        <f>ROUND(I121*H121,2)</f>
        <v>0</v>
      </c>
      <c r="BL121" s="18" t="s">
        <v>309</v>
      </c>
      <c r="BM121" s="238" t="s">
        <v>3796</v>
      </c>
    </row>
    <row r="122" spans="1:65" s="2" customFormat="1" ht="24.15" customHeight="1">
      <c r="A122" s="39"/>
      <c r="B122" s="40"/>
      <c r="C122" s="227" t="s">
        <v>86</v>
      </c>
      <c r="D122" s="227" t="s">
        <v>193</v>
      </c>
      <c r="E122" s="228" t="s">
        <v>3797</v>
      </c>
      <c r="F122" s="229" t="s">
        <v>3798</v>
      </c>
      <c r="G122" s="230" t="s">
        <v>400</v>
      </c>
      <c r="H122" s="231">
        <v>8</v>
      </c>
      <c r="I122" s="232"/>
      <c r="J122" s="233">
        <f>ROUND(I122*H122,2)</f>
        <v>0</v>
      </c>
      <c r="K122" s="229" t="s">
        <v>1</v>
      </c>
      <c r="L122" s="45"/>
      <c r="M122" s="234" t="s">
        <v>1</v>
      </c>
      <c r="N122" s="235" t="s">
        <v>41</v>
      </c>
      <c r="O122" s="92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8" t="s">
        <v>309</v>
      </c>
      <c r="AT122" s="238" t="s">
        <v>193</v>
      </c>
      <c r="AU122" s="238" t="s">
        <v>86</v>
      </c>
      <c r="AY122" s="18" t="s">
        <v>191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8" t="s">
        <v>84</v>
      </c>
      <c r="BK122" s="239">
        <f>ROUND(I122*H122,2)</f>
        <v>0</v>
      </c>
      <c r="BL122" s="18" t="s">
        <v>309</v>
      </c>
      <c r="BM122" s="238" t="s">
        <v>3799</v>
      </c>
    </row>
    <row r="123" spans="1:65" s="2" customFormat="1" ht="16.5" customHeight="1">
      <c r="A123" s="39"/>
      <c r="B123" s="40"/>
      <c r="C123" s="227" t="s">
        <v>206</v>
      </c>
      <c r="D123" s="227" t="s">
        <v>193</v>
      </c>
      <c r="E123" s="228" t="s">
        <v>3800</v>
      </c>
      <c r="F123" s="229" t="s">
        <v>3801</v>
      </c>
      <c r="G123" s="230" t="s">
        <v>400</v>
      </c>
      <c r="H123" s="231">
        <v>1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41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309</v>
      </c>
      <c r="AT123" s="238" t="s">
        <v>193</v>
      </c>
      <c r="AU123" s="238" t="s">
        <v>86</v>
      </c>
      <c r="AY123" s="18" t="s">
        <v>191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84</v>
      </c>
      <c r="BK123" s="239">
        <f>ROUND(I123*H123,2)</f>
        <v>0</v>
      </c>
      <c r="BL123" s="18" t="s">
        <v>309</v>
      </c>
      <c r="BM123" s="238" t="s">
        <v>3802</v>
      </c>
    </row>
    <row r="124" spans="1:65" s="2" customFormat="1" ht="24.15" customHeight="1">
      <c r="A124" s="39"/>
      <c r="B124" s="40"/>
      <c r="C124" s="227" t="s">
        <v>198</v>
      </c>
      <c r="D124" s="227" t="s">
        <v>193</v>
      </c>
      <c r="E124" s="228" t="s">
        <v>3803</v>
      </c>
      <c r="F124" s="229" t="s">
        <v>3804</v>
      </c>
      <c r="G124" s="230" t="s">
        <v>336</v>
      </c>
      <c r="H124" s="231">
        <v>101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41</v>
      </c>
      <c r="O124" s="92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309</v>
      </c>
      <c r="AT124" s="238" t="s">
        <v>193</v>
      </c>
      <c r="AU124" s="238" t="s">
        <v>86</v>
      </c>
      <c r="AY124" s="18" t="s">
        <v>191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84</v>
      </c>
      <c r="BK124" s="239">
        <f>ROUND(I124*H124,2)</f>
        <v>0</v>
      </c>
      <c r="BL124" s="18" t="s">
        <v>309</v>
      </c>
      <c r="BM124" s="238" t="s">
        <v>3805</v>
      </c>
    </row>
    <row r="125" spans="1:65" s="2" customFormat="1" ht="16.5" customHeight="1">
      <c r="A125" s="39"/>
      <c r="B125" s="40"/>
      <c r="C125" s="227" t="s">
        <v>221</v>
      </c>
      <c r="D125" s="227" t="s">
        <v>193</v>
      </c>
      <c r="E125" s="228" t="s">
        <v>3806</v>
      </c>
      <c r="F125" s="229" t="s">
        <v>3807</v>
      </c>
      <c r="G125" s="230" t="s">
        <v>995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309</v>
      </c>
      <c r="AT125" s="238" t="s">
        <v>193</v>
      </c>
      <c r="AU125" s="238" t="s">
        <v>86</v>
      </c>
      <c r="AY125" s="18" t="s">
        <v>191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84</v>
      </c>
      <c r="BK125" s="239">
        <f>ROUND(I125*H125,2)</f>
        <v>0</v>
      </c>
      <c r="BL125" s="18" t="s">
        <v>309</v>
      </c>
      <c r="BM125" s="238" t="s">
        <v>3808</v>
      </c>
    </row>
    <row r="126" spans="1:65" s="2" customFormat="1" ht="37.8" customHeight="1">
      <c r="A126" s="39"/>
      <c r="B126" s="40"/>
      <c r="C126" s="227" t="s">
        <v>233</v>
      </c>
      <c r="D126" s="227" t="s">
        <v>193</v>
      </c>
      <c r="E126" s="228" t="s">
        <v>3809</v>
      </c>
      <c r="F126" s="229" t="s">
        <v>3810</v>
      </c>
      <c r="G126" s="230" t="s">
        <v>336</v>
      </c>
      <c r="H126" s="231">
        <v>101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309</v>
      </c>
      <c r="AT126" s="238" t="s">
        <v>193</v>
      </c>
      <c r="AU126" s="238" t="s">
        <v>86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309</v>
      </c>
      <c r="BM126" s="238" t="s">
        <v>3811</v>
      </c>
    </row>
    <row r="127" spans="1:65" s="2" customFormat="1" ht="37.8" customHeight="1">
      <c r="A127" s="39"/>
      <c r="B127" s="40"/>
      <c r="C127" s="227" t="s">
        <v>242</v>
      </c>
      <c r="D127" s="227" t="s">
        <v>193</v>
      </c>
      <c r="E127" s="228" t="s">
        <v>3812</v>
      </c>
      <c r="F127" s="229" t="s">
        <v>3813</v>
      </c>
      <c r="G127" s="230" t="s">
        <v>400</v>
      </c>
      <c r="H127" s="231">
        <v>14</v>
      </c>
      <c r="I127" s="232"/>
      <c r="J127" s="233">
        <f>ROUND(I127*H127,2)</f>
        <v>0</v>
      </c>
      <c r="K127" s="229" t="s">
        <v>1</v>
      </c>
      <c r="L127" s="45"/>
      <c r="M127" s="298" t="s">
        <v>1</v>
      </c>
      <c r="N127" s="299" t="s">
        <v>41</v>
      </c>
      <c r="O127" s="300"/>
      <c r="P127" s="301">
        <f>O127*H127</f>
        <v>0</v>
      </c>
      <c r="Q127" s="301">
        <v>0</v>
      </c>
      <c r="R127" s="301">
        <f>Q127*H127</f>
        <v>0</v>
      </c>
      <c r="S127" s="301">
        <v>0</v>
      </c>
      <c r="T127" s="30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309</v>
      </c>
      <c r="AT127" s="238" t="s">
        <v>193</v>
      </c>
      <c r="AU127" s="238" t="s">
        <v>86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309</v>
      </c>
      <c r="BM127" s="238" t="s">
        <v>3814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3815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3816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34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tr">
        <f>IF('Rekapitulace stavby'!E11="","",'Rekapitulace stavby'!E11)</f>
        <v>Město Bílina, Břežánská 50/4, Bílina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tr">
        <f>IF('Rekapitulace stavby'!E17="","",'Rekapitulace stavby'!E17)</f>
        <v>Ing. arch. Jan Heller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ROUND((SUM(BE124:BE136)),2)</f>
        <v>0</v>
      </c>
      <c r="G35" s="39"/>
      <c r="H35" s="39"/>
      <c r="I35" s="165">
        <v>0.21</v>
      </c>
      <c r="J35" s="164">
        <f>ROUND(((SUM(BE124:BE136))*I35),2)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ROUND((SUM(BF124:BF136)),2)</f>
        <v>0</v>
      </c>
      <c r="G36" s="39"/>
      <c r="H36" s="39"/>
      <c r="I36" s="165">
        <v>0.15</v>
      </c>
      <c r="J36" s="164">
        <f>ROUND(((SUM(BF124:BF136))*I36),2)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ROUND((SUM(BG124:BG136)),2)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ROUND((SUM(BH124:BH136)),2)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ROUND((SUM(BI124:BI136)),2)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3815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O1 - Rozpočet rostlinný materiál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3817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3818</v>
      </c>
      <c r="E100" s="192"/>
      <c r="F100" s="192"/>
      <c r="G100" s="192"/>
      <c r="H100" s="192"/>
      <c r="I100" s="192"/>
      <c r="J100" s="193">
        <f>J128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3819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3820</v>
      </c>
      <c r="E102" s="192"/>
      <c r="F102" s="192"/>
      <c r="G102" s="192"/>
      <c r="H102" s="192"/>
      <c r="I102" s="192"/>
      <c r="J102" s="193">
        <f>J134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3815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2235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O1 - Rozpočet rostlinný materiál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 </v>
      </c>
      <c r="G118" s="41"/>
      <c r="H118" s="41"/>
      <c r="I118" s="33" t="s">
        <v>22</v>
      </c>
      <c r="J118" s="80" t="str">
        <f>IF(J14="","",J14)</f>
        <v>22. 5. 2023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Bílina, Břežánská 50/4, Bílina</v>
      </c>
      <c r="G120" s="41"/>
      <c r="H120" s="41"/>
      <c r="I120" s="33" t="s">
        <v>30</v>
      </c>
      <c r="J120" s="37" t="str">
        <f>E23</f>
        <v>Ing. arch. Jan Heller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177</v>
      </c>
      <c r="D123" s="203" t="s">
        <v>61</v>
      </c>
      <c r="E123" s="203" t="s">
        <v>57</v>
      </c>
      <c r="F123" s="203" t="s">
        <v>58</v>
      </c>
      <c r="G123" s="203" t="s">
        <v>178</v>
      </c>
      <c r="H123" s="203" t="s">
        <v>179</v>
      </c>
      <c r="I123" s="203" t="s">
        <v>180</v>
      </c>
      <c r="J123" s="203" t="s">
        <v>147</v>
      </c>
      <c r="K123" s="204" t="s">
        <v>181</v>
      </c>
      <c r="L123" s="205"/>
      <c r="M123" s="101" t="s">
        <v>1</v>
      </c>
      <c r="N123" s="102" t="s">
        <v>40</v>
      </c>
      <c r="O123" s="102" t="s">
        <v>182</v>
      </c>
      <c r="P123" s="102" t="s">
        <v>183</v>
      </c>
      <c r="Q123" s="102" t="s">
        <v>184</v>
      </c>
      <c r="R123" s="102" t="s">
        <v>185</v>
      </c>
      <c r="S123" s="102" t="s">
        <v>186</v>
      </c>
      <c r="T123" s="103" t="s">
        <v>187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188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P125+P128+P132+P134</f>
        <v>0</v>
      </c>
      <c r="Q124" s="105"/>
      <c r="R124" s="208">
        <f>R125+R128+R132+R134</f>
        <v>0</v>
      </c>
      <c r="S124" s="105"/>
      <c r="T124" s="209">
        <f>T125+T128+T132+T134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149</v>
      </c>
      <c r="BK124" s="210">
        <f>BK125+BK128+BK132+BK134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2354</v>
      </c>
      <c r="F125" s="214" t="s">
        <v>3821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SUM(P126:P127)</f>
        <v>0</v>
      </c>
      <c r="Q125" s="219"/>
      <c r="R125" s="220">
        <f>SUM(R126:R127)</f>
        <v>0</v>
      </c>
      <c r="S125" s="219"/>
      <c r="T125" s="221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84</v>
      </c>
      <c r="AT125" s="223" t="s">
        <v>75</v>
      </c>
      <c r="AU125" s="223" t="s">
        <v>76</v>
      </c>
      <c r="AY125" s="222" t="s">
        <v>191</v>
      </c>
      <c r="BK125" s="224">
        <f>SUM(BK126:BK127)</f>
        <v>0</v>
      </c>
    </row>
    <row r="126" spans="1:65" s="2" customFormat="1" ht="16.5" customHeight="1">
      <c r="A126" s="39"/>
      <c r="B126" s="40"/>
      <c r="C126" s="227" t="s">
        <v>84</v>
      </c>
      <c r="D126" s="227" t="s">
        <v>193</v>
      </c>
      <c r="E126" s="228" t="s">
        <v>3822</v>
      </c>
      <c r="F126" s="229" t="s">
        <v>3823</v>
      </c>
      <c r="G126" s="230" t="s">
        <v>400</v>
      </c>
      <c r="H126" s="231">
        <v>22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198</v>
      </c>
      <c r="AT126" s="238" t="s">
        <v>193</v>
      </c>
      <c r="AU126" s="238" t="s">
        <v>84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198</v>
      </c>
      <c r="BM126" s="238" t="s">
        <v>86</v>
      </c>
    </row>
    <row r="127" spans="1:65" s="2" customFormat="1" ht="16.5" customHeight="1">
      <c r="A127" s="39"/>
      <c r="B127" s="40"/>
      <c r="C127" s="227" t="s">
        <v>86</v>
      </c>
      <c r="D127" s="227" t="s">
        <v>193</v>
      </c>
      <c r="E127" s="228" t="s">
        <v>3824</v>
      </c>
      <c r="F127" s="229" t="s">
        <v>3825</v>
      </c>
      <c r="G127" s="230" t="s">
        <v>400</v>
      </c>
      <c r="H127" s="231">
        <v>40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198</v>
      </c>
      <c r="AT127" s="238" t="s">
        <v>193</v>
      </c>
      <c r="AU127" s="238" t="s">
        <v>84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198</v>
      </c>
      <c r="BM127" s="238" t="s">
        <v>198</v>
      </c>
    </row>
    <row r="128" spans="1:63" s="12" customFormat="1" ht="25.9" customHeight="1">
      <c r="A128" s="12"/>
      <c r="B128" s="211"/>
      <c r="C128" s="212"/>
      <c r="D128" s="213" t="s">
        <v>75</v>
      </c>
      <c r="E128" s="214" t="s">
        <v>2459</v>
      </c>
      <c r="F128" s="214" t="s">
        <v>3826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SUM(P129:P131)</f>
        <v>0</v>
      </c>
      <c r="Q128" s="219"/>
      <c r="R128" s="220">
        <f>SUM(R129:R131)</f>
        <v>0</v>
      </c>
      <c r="S128" s="219"/>
      <c r="T128" s="221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84</v>
      </c>
      <c r="AT128" s="223" t="s">
        <v>75</v>
      </c>
      <c r="AU128" s="223" t="s">
        <v>76</v>
      </c>
      <c r="AY128" s="222" t="s">
        <v>191</v>
      </c>
      <c r="BK128" s="224">
        <f>SUM(BK129:BK131)</f>
        <v>0</v>
      </c>
    </row>
    <row r="129" spans="1:65" s="2" customFormat="1" ht="16.5" customHeight="1">
      <c r="A129" s="39"/>
      <c r="B129" s="40"/>
      <c r="C129" s="227" t="s">
        <v>206</v>
      </c>
      <c r="D129" s="227" t="s">
        <v>193</v>
      </c>
      <c r="E129" s="228" t="s">
        <v>3827</v>
      </c>
      <c r="F129" s="229" t="s">
        <v>3828</v>
      </c>
      <c r="G129" s="230" t="s">
        <v>400</v>
      </c>
      <c r="H129" s="231">
        <v>24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233</v>
      </c>
    </row>
    <row r="130" spans="1:65" s="2" customFormat="1" ht="24.15" customHeight="1">
      <c r="A130" s="39"/>
      <c r="B130" s="40"/>
      <c r="C130" s="227" t="s">
        <v>198</v>
      </c>
      <c r="D130" s="227" t="s">
        <v>193</v>
      </c>
      <c r="E130" s="228" t="s">
        <v>3829</v>
      </c>
      <c r="F130" s="229" t="s">
        <v>3830</v>
      </c>
      <c r="G130" s="230" t="s">
        <v>400</v>
      </c>
      <c r="H130" s="231">
        <v>20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247</v>
      </c>
    </row>
    <row r="131" spans="1:65" s="2" customFormat="1" ht="16.5" customHeight="1">
      <c r="A131" s="39"/>
      <c r="B131" s="40"/>
      <c r="C131" s="227" t="s">
        <v>221</v>
      </c>
      <c r="D131" s="227" t="s">
        <v>193</v>
      </c>
      <c r="E131" s="228" t="s">
        <v>3831</v>
      </c>
      <c r="F131" s="229" t="s">
        <v>3832</v>
      </c>
      <c r="G131" s="230" t="s">
        <v>400</v>
      </c>
      <c r="H131" s="231">
        <v>24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198</v>
      </c>
      <c r="AT131" s="238" t="s">
        <v>193</v>
      </c>
      <c r="AU131" s="238" t="s">
        <v>84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198</v>
      </c>
      <c r="BM131" s="238" t="s">
        <v>260</v>
      </c>
    </row>
    <row r="132" spans="1:63" s="12" customFormat="1" ht="25.9" customHeight="1">
      <c r="A132" s="12"/>
      <c r="B132" s="211"/>
      <c r="C132" s="212"/>
      <c r="D132" s="213" t="s">
        <v>75</v>
      </c>
      <c r="E132" s="214" t="s">
        <v>2781</v>
      </c>
      <c r="F132" s="214" t="s">
        <v>3833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</f>
        <v>0</v>
      </c>
      <c r="Q132" s="219"/>
      <c r="R132" s="220">
        <f>R133</f>
        <v>0</v>
      </c>
      <c r="S132" s="219"/>
      <c r="T132" s="22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84</v>
      </c>
      <c r="AT132" s="223" t="s">
        <v>75</v>
      </c>
      <c r="AU132" s="223" t="s">
        <v>76</v>
      </c>
      <c r="AY132" s="222" t="s">
        <v>191</v>
      </c>
      <c r="BK132" s="224">
        <f>BK133</f>
        <v>0</v>
      </c>
    </row>
    <row r="133" spans="1:65" s="2" customFormat="1" ht="16.5" customHeight="1">
      <c r="A133" s="39"/>
      <c r="B133" s="40"/>
      <c r="C133" s="227" t="s">
        <v>233</v>
      </c>
      <c r="D133" s="227" t="s">
        <v>193</v>
      </c>
      <c r="E133" s="228" t="s">
        <v>3834</v>
      </c>
      <c r="F133" s="229" t="s">
        <v>3835</v>
      </c>
      <c r="G133" s="230" t="s">
        <v>400</v>
      </c>
      <c r="H133" s="231">
        <v>10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270</v>
      </c>
    </row>
    <row r="134" spans="1:63" s="12" customFormat="1" ht="25.9" customHeight="1">
      <c r="A134" s="12"/>
      <c r="B134" s="211"/>
      <c r="C134" s="212"/>
      <c r="D134" s="213" t="s">
        <v>75</v>
      </c>
      <c r="E134" s="214" t="s">
        <v>2879</v>
      </c>
      <c r="F134" s="214" t="s">
        <v>3836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SUM(P135:P136)</f>
        <v>0</v>
      </c>
      <c r="Q134" s="219"/>
      <c r="R134" s="220">
        <f>SUM(R135:R136)</f>
        <v>0</v>
      </c>
      <c r="S134" s="219"/>
      <c r="T134" s="221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84</v>
      </c>
      <c r="AT134" s="223" t="s">
        <v>75</v>
      </c>
      <c r="AU134" s="223" t="s">
        <v>76</v>
      </c>
      <c r="AY134" s="222" t="s">
        <v>191</v>
      </c>
      <c r="BK134" s="224">
        <f>SUM(BK135:BK136)</f>
        <v>0</v>
      </c>
    </row>
    <row r="135" spans="1:65" s="2" customFormat="1" ht="16.5" customHeight="1">
      <c r="A135" s="39"/>
      <c r="B135" s="40"/>
      <c r="C135" s="227" t="s">
        <v>242</v>
      </c>
      <c r="D135" s="227" t="s">
        <v>193</v>
      </c>
      <c r="E135" s="228" t="s">
        <v>3837</v>
      </c>
      <c r="F135" s="229" t="s">
        <v>3838</v>
      </c>
      <c r="G135" s="230" t="s">
        <v>400</v>
      </c>
      <c r="H135" s="231">
        <v>48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84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293</v>
      </c>
    </row>
    <row r="136" spans="1:65" s="2" customFormat="1" ht="16.5" customHeight="1">
      <c r="A136" s="39"/>
      <c r="B136" s="40"/>
      <c r="C136" s="227" t="s">
        <v>247</v>
      </c>
      <c r="D136" s="227" t="s">
        <v>193</v>
      </c>
      <c r="E136" s="228" t="s">
        <v>3839</v>
      </c>
      <c r="F136" s="229" t="s">
        <v>3840</v>
      </c>
      <c r="G136" s="230" t="s">
        <v>1534</v>
      </c>
      <c r="H136" s="294"/>
      <c r="I136" s="232"/>
      <c r="J136" s="233">
        <f>ROUND(I136*H136,2)</f>
        <v>0</v>
      </c>
      <c r="K136" s="229" t="s">
        <v>1</v>
      </c>
      <c r="L136" s="45"/>
      <c r="M136" s="298" t="s">
        <v>1</v>
      </c>
      <c r="N136" s="299" t="s">
        <v>41</v>
      </c>
      <c r="O136" s="300"/>
      <c r="P136" s="301">
        <f>O136*H136</f>
        <v>0</v>
      </c>
      <c r="Q136" s="301">
        <v>0</v>
      </c>
      <c r="R136" s="301">
        <f>Q136*H136</f>
        <v>0</v>
      </c>
      <c r="S136" s="301">
        <v>0</v>
      </c>
      <c r="T136" s="30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3841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23:K1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3815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3842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34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tr">
        <f>IF('Rekapitulace stavby'!E11="","",'Rekapitulace stavby'!E11)</f>
        <v>Město Bílina, Břežánská 50/4, Bílina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tr">
        <f>IF('Rekapitulace stavby'!E17="","",'Rekapitulace stavby'!E17)</f>
        <v>Ing. arch. Jan Heller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ROUND((SUM(BE125:BE138)),2)</f>
        <v>0</v>
      </c>
      <c r="G35" s="39"/>
      <c r="H35" s="39"/>
      <c r="I35" s="165">
        <v>0.21</v>
      </c>
      <c r="J35" s="164">
        <f>ROUND(((SUM(BE125:BE138))*I35),2)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ROUND((SUM(BF125:BF138)),2)</f>
        <v>0</v>
      </c>
      <c r="G36" s="39"/>
      <c r="H36" s="39"/>
      <c r="I36" s="165">
        <v>0.15</v>
      </c>
      <c r="J36" s="164">
        <f>ROUND(((SUM(BF125:BF138))*I36),2)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ROUND((SUM(BG125:BG138)),2)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ROUND((SUM(BH125:BH138)),2)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ROUND((SUM(BI125:BI138)),2)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3815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O2 - Rozpočet ostatní materiál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3843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3844</v>
      </c>
      <c r="E100" s="192"/>
      <c r="F100" s="192"/>
      <c r="G100" s="192"/>
      <c r="H100" s="192"/>
      <c r="I100" s="192"/>
      <c r="J100" s="193">
        <f>J128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3845</v>
      </c>
      <c r="E101" s="192"/>
      <c r="F101" s="192"/>
      <c r="G101" s="192"/>
      <c r="H101" s="192"/>
      <c r="I101" s="192"/>
      <c r="J101" s="193">
        <f>J131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3846</v>
      </c>
      <c r="E102" s="192"/>
      <c r="F102" s="192"/>
      <c r="G102" s="192"/>
      <c r="H102" s="192"/>
      <c r="I102" s="192"/>
      <c r="J102" s="193">
        <f>J135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3847</v>
      </c>
      <c r="E103" s="192"/>
      <c r="F103" s="192"/>
      <c r="G103" s="192"/>
      <c r="H103" s="192"/>
      <c r="I103" s="192"/>
      <c r="J103" s="193">
        <f>J137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176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Správní objekt tenisových kurtů Kyselka, Bílina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143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3815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2235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O2 - Rozpočet ostatní materiál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 xml:space="preserve"> </v>
      </c>
      <c r="G119" s="41"/>
      <c r="H119" s="41"/>
      <c r="I119" s="33" t="s">
        <v>22</v>
      </c>
      <c r="J119" s="80" t="str">
        <f>IF(J14="","",J14)</f>
        <v>22. 5. 2023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Bílina, Břežánská 50/4, Bílina</v>
      </c>
      <c r="G121" s="41"/>
      <c r="H121" s="41"/>
      <c r="I121" s="33" t="s">
        <v>30</v>
      </c>
      <c r="J121" s="37" t="str">
        <f>E23</f>
        <v>Ing. arch. Jan Heller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177</v>
      </c>
      <c r="D124" s="203" t="s">
        <v>61</v>
      </c>
      <c r="E124" s="203" t="s">
        <v>57</v>
      </c>
      <c r="F124" s="203" t="s">
        <v>58</v>
      </c>
      <c r="G124" s="203" t="s">
        <v>178</v>
      </c>
      <c r="H124" s="203" t="s">
        <v>179</v>
      </c>
      <c r="I124" s="203" t="s">
        <v>180</v>
      </c>
      <c r="J124" s="203" t="s">
        <v>147</v>
      </c>
      <c r="K124" s="204" t="s">
        <v>181</v>
      </c>
      <c r="L124" s="205"/>
      <c r="M124" s="101" t="s">
        <v>1</v>
      </c>
      <c r="N124" s="102" t="s">
        <v>40</v>
      </c>
      <c r="O124" s="102" t="s">
        <v>182</v>
      </c>
      <c r="P124" s="102" t="s">
        <v>183</v>
      </c>
      <c r="Q124" s="102" t="s">
        <v>184</v>
      </c>
      <c r="R124" s="102" t="s">
        <v>185</v>
      </c>
      <c r="S124" s="102" t="s">
        <v>186</v>
      </c>
      <c r="T124" s="103" t="s">
        <v>187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188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P126+P128+P131+P135+P137</f>
        <v>0</v>
      </c>
      <c r="Q125" s="105"/>
      <c r="R125" s="208">
        <f>R126+R128+R131+R135+R137</f>
        <v>0</v>
      </c>
      <c r="S125" s="105"/>
      <c r="T125" s="209">
        <f>T126+T128+T131+T135+T137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149</v>
      </c>
      <c r="BK125" s="210">
        <f>BK126+BK128+BK131+BK135+BK137</f>
        <v>0</v>
      </c>
    </row>
    <row r="126" spans="1:63" s="12" customFormat="1" ht="25.9" customHeight="1">
      <c r="A126" s="12"/>
      <c r="B126" s="211"/>
      <c r="C126" s="212"/>
      <c r="D126" s="213" t="s">
        <v>75</v>
      </c>
      <c r="E126" s="214" t="s">
        <v>2354</v>
      </c>
      <c r="F126" s="214" t="s">
        <v>3848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</f>
        <v>0</v>
      </c>
      <c r="Q126" s="219"/>
      <c r="R126" s="220">
        <f>R127</f>
        <v>0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75</v>
      </c>
      <c r="AU126" s="223" t="s">
        <v>76</v>
      </c>
      <c r="AY126" s="222" t="s">
        <v>191</v>
      </c>
      <c r="BK126" s="224">
        <f>BK127</f>
        <v>0</v>
      </c>
    </row>
    <row r="127" spans="1:65" s="2" customFormat="1" ht="24.15" customHeight="1">
      <c r="A127" s="39"/>
      <c r="B127" s="40"/>
      <c r="C127" s="227" t="s">
        <v>84</v>
      </c>
      <c r="D127" s="227" t="s">
        <v>193</v>
      </c>
      <c r="E127" s="228" t="s">
        <v>3849</v>
      </c>
      <c r="F127" s="229" t="s">
        <v>3850</v>
      </c>
      <c r="G127" s="230" t="s">
        <v>3851</v>
      </c>
      <c r="H127" s="231">
        <v>0.227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198</v>
      </c>
      <c r="AT127" s="238" t="s">
        <v>193</v>
      </c>
      <c r="AU127" s="238" t="s">
        <v>84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198</v>
      </c>
      <c r="BM127" s="238" t="s">
        <v>86</v>
      </c>
    </row>
    <row r="128" spans="1:63" s="12" customFormat="1" ht="25.9" customHeight="1">
      <c r="A128" s="12"/>
      <c r="B128" s="211"/>
      <c r="C128" s="212"/>
      <c r="D128" s="213" t="s">
        <v>75</v>
      </c>
      <c r="E128" s="214" t="s">
        <v>2459</v>
      </c>
      <c r="F128" s="214" t="s">
        <v>3852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SUM(P129:P130)</f>
        <v>0</v>
      </c>
      <c r="Q128" s="219"/>
      <c r="R128" s="220">
        <f>SUM(R129:R130)</f>
        <v>0</v>
      </c>
      <c r="S128" s="219"/>
      <c r="T128" s="221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84</v>
      </c>
      <c r="AT128" s="223" t="s">
        <v>75</v>
      </c>
      <c r="AU128" s="223" t="s">
        <v>76</v>
      </c>
      <c r="AY128" s="222" t="s">
        <v>191</v>
      </c>
      <c r="BK128" s="224">
        <f>SUM(BK129:BK130)</f>
        <v>0</v>
      </c>
    </row>
    <row r="129" spans="1:65" s="2" customFormat="1" ht="16.5" customHeight="1">
      <c r="A129" s="39"/>
      <c r="B129" s="40"/>
      <c r="C129" s="227" t="s">
        <v>86</v>
      </c>
      <c r="D129" s="227" t="s">
        <v>193</v>
      </c>
      <c r="E129" s="228" t="s">
        <v>3853</v>
      </c>
      <c r="F129" s="229" t="s">
        <v>3854</v>
      </c>
      <c r="G129" s="230" t="s">
        <v>1111</v>
      </c>
      <c r="H129" s="231">
        <v>3.7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198</v>
      </c>
    </row>
    <row r="130" spans="1:65" s="2" customFormat="1" ht="16.5" customHeight="1">
      <c r="A130" s="39"/>
      <c r="B130" s="40"/>
      <c r="C130" s="227" t="s">
        <v>206</v>
      </c>
      <c r="D130" s="227" t="s">
        <v>193</v>
      </c>
      <c r="E130" s="228" t="s">
        <v>3855</v>
      </c>
      <c r="F130" s="229" t="s">
        <v>3856</v>
      </c>
      <c r="G130" s="230" t="s">
        <v>3851</v>
      </c>
      <c r="H130" s="231">
        <v>3700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233</v>
      </c>
    </row>
    <row r="131" spans="1:63" s="12" customFormat="1" ht="25.9" customHeight="1">
      <c r="A131" s="12"/>
      <c r="B131" s="211"/>
      <c r="C131" s="212"/>
      <c r="D131" s="213" t="s">
        <v>75</v>
      </c>
      <c r="E131" s="214" t="s">
        <v>2781</v>
      </c>
      <c r="F131" s="214" t="s">
        <v>3857</v>
      </c>
      <c r="G131" s="212"/>
      <c r="H131" s="212"/>
      <c r="I131" s="215"/>
      <c r="J131" s="216">
        <f>BK131</f>
        <v>0</v>
      </c>
      <c r="K131" s="212"/>
      <c r="L131" s="217"/>
      <c r="M131" s="218"/>
      <c r="N131" s="219"/>
      <c r="O131" s="219"/>
      <c r="P131" s="220">
        <f>SUM(P132:P134)</f>
        <v>0</v>
      </c>
      <c r="Q131" s="219"/>
      <c r="R131" s="220">
        <f>SUM(R132:R134)</f>
        <v>0</v>
      </c>
      <c r="S131" s="219"/>
      <c r="T131" s="221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84</v>
      </c>
      <c r="AT131" s="223" t="s">
        <v>75</v>
      </c>
      <c r="AU131" s="223" t="s">
        <v>76</v>
      </c>
      <c r="AY131" s="222" t="s">
        <v>191</v>
      </c>
      <c r="BK131" s="224">
        <f>SUM(BK132:BK134)</f>
        <v>0</v>
      </c>
    </row>
    <row r="132" spans="1:65" s="2" customFormat="1" ht="21.75" customHeight="1">
      <c r="A132" s="39"/>
      <c r="B132" s="40"/>
      <c r="C132" s="227" t="s">
        <v>198</v>
      </c>
      <c r="D132" s="227" t="s">
        <v>193</v>
      </c>
      <c r="E132" s="228" t="s">
        <v>3858</v>
      </c>
      <c r="F132" s="229" t="s">
        <v>3859</v>
      </c>
      <c r="G132" s="230" t="s">
        <v>1111</v>
      </c>
      <c r="H132" s="231">
        <v>2.1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198</v>
      </c>
      <c r="AT132" s="238" t="s">
        <v>193</v>
      </c>
      <c r="AU132" s="238" t="s">
        <v>84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198</v>
      </c>
      <c r="BM132" s="238" t="s">
        <v>247</v>
      </c>
    </row>
    <row r="133" spans="1:65" s="2" customFormat="1" ht="16.5" customHeight="1">
      <c r="A133" s="39"/>
      <c r="B133" s="40"/>
      <c r="C133" s="227" t="s">
        <v>221</v>
      </c>
      <c r="D133" s="227" t="s">
        <v>193</v>
      </c>
      <c r="E133" s="228" t="s">
        <v>3860</v>
      </c>
      <c r="F133" s="229" t="s">
        <v>3861</v>
      </c>
      <c r="G133" s="230" t="s">
        <v>209</v>
      </c>
      <c r="H133" s="231">
        <v>3.36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260</v>
      </c>
    </row>
    <row r="134" spans="1:65" s="2" customFormat="1" ht="24.15" customHeight="1">
      <c r="A134" s="39"/>
      <c r="B134" s="40"/>
      <c r="C134" s="227" t="s">
        <v>233</v>
      </c>
      <c r="D134" s="227" t="s">
        <v>193</v>
      </c>
      <c r="E134" s="228" t="s">
        <v>3862</v>
      </c>
      <c r="F134" s="229" t="s">
        <v>3863</v>
      </c>
      <c r="G134" s="230" t="s">
        <v>3851</v>
      </c>
      <c r="H134" s="231">
        <v>3360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84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270</v>
      </c>
    </row>
    <row r="135" spans="1:63" s="12" customFormat="1" ht="25.9" customHeight="1">
      <c r="A135" s="12"/>
      <c r="B135" s="211"/>
      <c r="C135" s="212"/>
      <c r="D135" s="213" t="s">
        <v>75</v>
      </c>
      <c r="E135" s="214" t="s">
        <v>2879</v>
      </c>
      <c r="F135" s="214" t="s">
        <v>3864</v>
      </c>
      <c r="G135" s="212"/>
      <c r="H135" s="212"/>
      <c r="I135" s="215"/>
      <c r="J135" s="216">
        <f>BK135</f>
        <v>0</v>
      </c>
      <c r="K135" s="212"/>
      <c r="L135" s="217"/>
      <c r="M135" s="218"/>
      <c r="N135" s="219"/>
      <c r="O135" s="219"/>
      <c r="P135" s="220">
        <f>P136</f>
        <v>0</v>
      </c>
      <c r="Q135" s="219"/>
      <c r="R135" s="220">
        <f>R136</f>
        <v>0</v>
      </c>
      <c r="S135" s="219"/>
      <c r="T135" s="221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84</v>
      </c>
      <c r="AT135" s="223" t="s">
        <v>75</v>
      </c>
      <c r="AU135" s="223" t="s">
        <v>76</v>
      </c>
      <c r="AY135" s="222" t="s">
        <v>191</v>
      </c>
      <c r="BK135" s="224">
        <f>BK136</f>
        <v>0</v>
      </c>
    </row>
    <row r="136" spans="1:65" s="2" customFormat="1" ht="16.5" customHeight="1">
      <c r="A136" s="39"/>
      <c r="B136" s="40"/>
      <c r="C136" s="227" t="s">
        <v>242</v>
      </c>
      <c r="D136" s="227" t="s">
        <v>193</v>
      </c>
      <c r="E136" s="228" t="s">
        <v>3865</v>
      </c>
      <c r="F136" s="229" t="s">
        <v>3866</v>
      </c>
      <c r="G136" s="230" t="s">
        <v>209</v>
      </c>
      <c r="H136" s="231">
        <v>0.078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293</v>
      </c>
    </row>
    <row r="137" spans="1:63" s="12" customFormat="1" ht="25.9" customHeight="1">
      <c r="A137" s="12"/>
      <c r="B137" s="211"/>
      <c r="C137" s="212"/>
      <c r="D137" s="213" t="s">
        <v>75</v>
      </c>
      <c r="E137" s="214" t="s">
        <v>2890</v>
      </c>
      <c r="F137" s="214" t="s">
        <v>3867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P138</f>
        <v>0</v>
      </c>
      <c r="Q137" s="219"/>
      <c r="R137" s="220">
        <f>R138</f>
        <v>0</v>
      </c>
      <c r="S137" s="219"/>
      <c r="T137" s="22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84</v>
      </c>
      <c r="AT137" s="223" t="s">
        <v>75</v>
      </c>
      <c r="AU137" s="223" t="s">
        <v>76</v>
      </c>
      <c r="AY137" s="222" t="s">
        <v>191</v>
      </c>
      <c r="BK137" s="224">
        <f>BK138</f>
        <v>0</v>
      </c>
    </row>
    <row r="138" spans="1:65" s="2" customFormat="1" ht="24.15" customHeight="1">
      <c r="A138" s="39"/>
      <c r="B138" s="40"/>
      <c r="C138" s="227" t="s">
        <v>247</v>
      </c>
      <c r="D138" s="227" t="s">
        <v>193</v>
      </c>
      <c r="E138" s="228" t="s">
        <v>3868</v>
      </c>
      <c r="F138" s="229" t="s">
        <v>3869</v>
      </c>
      <c r="G138" s="230" t="s">
        <v>196</v>
      </c>
      <c r="H138" s="231">
        <v>206</v>
      </c>
      <c r="I138" s="232"/>
      <c r="J138" s="233">
        <f>ROUND(I138*H138,2)</f>
        <v>0</v>
      </c>
      <c r="K138" s="229" t="s">
        <v>1</v>
      </c>
      <c r="L138" s="45"/>
      <c r="M138" s="298" t="s">
        <v>1</v>
      </c>
      <c r="N138" s="299" t="s">
        <v>41</v>
      </c>
      <c r="O138" s="300"/>
      <c r="P138" s="301">
        <f>O138*H138</f>
        <v>0</v>
      </c>
      <c r="Q138" s="301">
        <v>0</v>
      </c>
      <c r="R138" s="301">
        <f>Q138*H138</f>
        <v>0</v>
      </c>
      <c r="S138" s="301">
        <v>0</v>
      </c>
      <c r="T138" s="30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198</v>
      </c>
      <c r="AT138" s="238" t="s">
        <v>193</v>
      </c>
      <c r="AU138" s="238" t="s">
        <v>84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198</v>
      </c>
      <c r="BM138" s="238" t="s">
        <v>309</v>
      </c>
    </row>
    <row r="139" spans="1:31" s="2" customFormat="1" ht="6.95" customHeight="1">
      <c r="A139" s="39"/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124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3815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3870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34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tr">
        <f>IF('Rekapitulace stavby'!E11="","",'Rekapitulace stavby'!E11)</f>
        <v>Město Bílina, Břežánská 50/4, Bílina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tr">
        <f>IF('Rekapitulace stavby'!E17="","",'Rekapitulace stavby'!E17)</f>
        <v>Ing. arch. Jan Heller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ROUND((SUM(BE126:BE152)),2)</f>
        <v>0</v>
      </c>
      <c r="G35" s="39"/>
      <c r="H35" s="39"/>
      <c r="I35" s="165">
        <v>0.21</v>
      </c>
      <c r="J35" s="164">
        <f>ROUND(((SUM(BE126:BE152))*I35),2)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ROUND((SUM(BF126:BF152)),2)</f>
        <v>0</v>
      </c>
      <c r="G36" s="39"/>
      <c r="H36" s="39"/>
      <c r="I36" s="165">
        <v>0.15</v>
      </c>
      <c r="J36" s="164">
        <f>ROUND(((SUM(BF126:BF152))*I36),2)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ROUND((SUM(BG126:BG152)),2)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ROUND((SUM(BH126:BH152)),2)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ROUND((SUM(BI126:BI152)),2)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3815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O3 - Rozpočet zahradnické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3871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3844</v>
      </c>
      <c r="E100" s="192"/>
      <c r="F100" s="192"/>
      <c r="G100" s="192"/>
      <c r="H100" s="192"/>
      <c r="I100" s="192"/>
      <c r="J100" s="193">
        <f>J132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3872</v>
      </c>
      <c r="E101" s="192"/>
      <c r="F101" s="192"/>
      <c r="G101" s="192"/>
      <c r="H101" s="192"/>
      <c r="I101" s="192"/>
      <c r="J101" s="193">
        <f>J137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3846</v>
      </c>
      <c r="E102" s="192"/>
      <c r="F102" s="192"/>
      <c r="G102" s="192"/>
      <c r="H102" s="192"/>
      <c r="I102" s="192"/>
      <c r="J102" s="193">
        <f>J144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3873</v>
      </c>
      <c r="E103" s="192"/>
      <c r="F103" s="192"/>
      <c r="G103" s="192"/>
      <c r="H103" s="192"/>
      <c r="I103" s="192"/>
      <c r="J103" s="193">
        <f>J147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3874</v>
      </c>
      <c r="E104" s="192"/>
      <c r="F104" s="192"/>
      <c r="G104" s="192"/>
      <c r="H104" s="192"/>
      <c r="I104" s="192"/>
      <c r="J104" s="193">
        <f>J149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Správní objekt tenisových kurtů Kyselka, Bílina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143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3815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2235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O3 - Rozpočet zahradnické práce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 xml:space="preserve"> </v>
      </c>
      <c r="G120" s="41"/>
      <c r="H120" s="41"/>
      <c r="I120" s="33" t="s">
        <v>22</v>
      </c>
      <c r="J120" s="80" t="str">
        <f>IF(J14="","",J14)</f>
        <v>22. 5. 2023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Bílina, Břežánská 50/4, Bílina</v>
      </c>
      <c r="G122" s="41"/>
      <c r="H122" s="41"/>
      <c r="I122" s="33" t="s">
        <v>30</v>
      </c>
      <c r="J122" s="37" t="str">
        <f>E23</f>
        <v>Ing. arch. Jan Heller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177</v>
      </c>
      <c r="D125" s="203" t="s">
        <v>61</v>
      </c>
      <c r="E125" s="203" t="s">
        <v>57</v>
      </c>
      <c r="F125" s="203" t="s">
        <v>58</v>
      </c>
      <c r="G125" s="203" t="s">
        <v>178</v>
      </c>
      <c r="H125" s="203" t="s">
        <v>179</v>
      </c>
      <c r="I125" s="203" t="s">
        <v>180</v>
      </c>
      <c r="J125" s="203" t="s">
        <v>147</v>
      </c>
      <c r="K125" s="204" t="s">
        <v>181</v>
      </c>
      <c r="L125" s="205"/>
      <c r="M125" s="101" t="s">
        <v>1</v>
      </c>
      <c r="N125" s="102" t="s">
        <v>40</v>
      </c>
      <c r="O125" s="102" t="s">
        <v>182</v>
      </c>
      <c r="P125" s="102" t="s">
        <v>183</v>
      </c>
      <c r="Q125" s="102" t="s">
        <v>184</v>
      </c>
      <c r="R125" s="102" t="s">
        <v>185</v>
      </c>
      <c r="S125" s="102" t="s">
        <v>186</v>
      </c>
      <c r="T125" s="103" t="s">
        <v>187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188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P127+P132+P137+P144+P147+P149</f>
        <v>0</v>
      </c>
      <c r="Q126" s="105"/>
      <c r="R126" s="208">
        <f>R127+R132+R137+R144+R147+R149</f>
        <v>0</v>
      </c>
      <c r="S126" s="105"/>
      <c r="T126" s="209">
        <f>T127+T132+T137+T144+T147+T149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149</v>
      </c>
      <c r="BK126" s="210">
        <f>BK127+BK132+BK137+BK144+BK147+BK149</f>
        <v>0</v>
      </c>
    </row>
    <row r="127" spans="1:63" s="12" customFormat="1" ht="25.9" customHeight="1">
      <c r="A127" s="12"/>
      <c r="B127" s="211"/>
      <c r="C127" s="212"/>
      <c r="D127" s="213" t="s">
        <v>75</v>
      </c>
      <c r="E127" s="214" t="s">
        <v>2354</v>
      </c>
      <c r="F127" s="214" t="s">
        <v>3875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SUM(P128:P131)</f>
        <v>0</v>
      </c>
      <c r="Q127" s="219"/>
      <c r="R127" s="220">
        <f>SUM(R128:R131)</f>
        <v>0</v>
      </c>
      <c r="S127" s="219"/>
      <c r="T127" s="221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75</v>
      </c>
      <c r="AU127" s="223" t="s">
        <v>76</v>
      </c>
      <c r="AY127" s="222" t="s">
        <v>191</v>
      </c>
      <c r="BK127" s="224">
        <f>SUM(BK128:BK131)</f>
        <v>0</v>
      </c>
    </row>
    <row r="128" spans="1:65" s="2" customFormat="1" ht="33" customHeight="1">
      <c r="A128" s="39"/>
      <c r="B128" s="40"/>
      <c r="C128" s="227" t="s">
        <v>84</v>
      </c>
      <c r="D128" s="227" t="s">
        <v>193</v>
      </c>
      <c r="E128" s="228" t="s">
        <v>3876</v>
      </c>
      <c r="F128" s="229" t="s">
        <v>3877</v>
      </c>
      <c r="G128" s="230" t="s">
        <v>196</v>
      </c>
      <c r="H128" s="231">
        <v>454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198</v>
      </c>
      <c r="AT128" s="238" t="s">
        <v>193</v>
      </c>
      <c r="AU128" s="238" t="s">
        <v>84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198</v>
      </c>
      <c r="BM128" s="238" t="s">
        <v>86</v>
      </c>
    </row>
    <row r="129" spans="1:65" s="2" customFormat="1" ht="21.75" customHeight="1">
      <c r="A129" s="39"/>
      <c r="B129" s="40"/>
      <c r="C129" s="227" t="s">
        <v>86</v>
      </c>
      <c r="D129" s="227" t="s">
        <v>193</v>
      </c>
      <c r="E129" s="228" t="s">
        <v>3878</v>
      </c>
      <c r="F129" s="229" t="s">
        <v>3879</v>
      </c>
      <c r="G129" s="230" t="s">
        <v>196</v>
      </c>
      <c r="H129" s="231">
        <v>227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198</v>
      </c>
    </row>
    <row r="130" spans="1:65" s="2" customFormat="1" ht="24.15" customHeight="1">
      <c r="A130" s="39"/>
      <c r="B130" s="40"/>
      <c r="C130" s="227" t="s">
        <v>206</v>
      </c>
      <c r="D130" s="227" t="s">
        <v>193</v>
      </c>
      <c r="E130" s="228" t="s">
        <v>3880</v>
      </c>
      <c r="F130" s="229" t="s">
        <v>3881</v>
      </c>
      <c r="G130" s="230" t="s">
        <v>196</v>
      </c>
      <c r="H130" s="231">
        <v>454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233</v>
      </c>
    </row>
    <row r="131" spans="1:65" s="2" customFormat="1" ht="16.5" customHeight="1">
      <c r="A131" s="39"/>
      <c r="B131" s="40"/>
      <c r="C131" s="227" t="s">
        <v>198</v>
      </c>
      <c r="D131" s="227" t="s">
        <v>193</v>
      </c>
      <c r="E131" s="228" t="s">
        <v>3882</v>
      </c>
      <c r="F131" s="229" t="s">
        <v>3883</v>
      </c>
      <c r="G131" s="230" t="s">
        <v>196</v>
      </c>
      <c r="H131" s="231">
        <v>227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198</v>
      </c>
      <c r="AT131" s="238" t="s">
        <v>193</v>
      </c>
      <c r="AU131" s="238" t="s">
        <v>84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198</v>
      </c>
      <c r="BM131" s="238" t="s">
        <v>247</v>
      </c>
    </row>
    <row r="132" spans="1:63" s="12" customFormat="1" ht="25.9" customHeight="1">
      <c r="A132" s="12"/>
      <c r="B132" s="211"/>
      <c r="C132" s="212"/>
      <c r="D132" s="213" t="s">
        <v>75</v>
      </c>
      <c r="E132" s="214" t="s">
        <v>2459</v>
      </c>
      <c r="F132" s="214" t="s">
        <v>3852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SUM(P133:P136)</f>
        <v>0</v>
      </c>
      <c r="Q132" s="219"/>
      <c r="R132" s="220">
        <f>SUM(R133:R136)</f>
        <v>0</v>
      </c>
      <c r="S132" s="219"/>
      <c r="T132" s="221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84</v>
      </c>
      <c r="AT132" s="223" t="s">
        <v>75</v>
      </c>
      <c r="AU132" s="223" t="s">
        <v>76</v>
      </c>
      <c r="AY132" s="222" t="s">
        <v>191</v>
      </c>
      <c r="BK132" s="224">
        <f>SUM(BK133:BK136)</f>
        <v>0</v>
      </c>
    </row>
    <row r="133" spans="1:65" s="2" customFormat="1" ht="24.15" customHeight="1">
      <c r="A133" s="39"/>
      <c r="B133" s="40"/>
      <c r="C133" s="227" t="s">
        <v>221</v>
      </c>
      <c r="D133" s="227" t="s">
        <v>193</v>
      </c>
      <c r="E133" s="228" t="s">
        <v>3884</v>
      </c>
      <c r="F133" s="229" t="s">
        <v>3885</v>
      </c>
      <c r="G133" s="230" t="s">
        <v>196</v>
      </c>
      <c r="H133" s="231">
        <v>185</v>
      </c>
      <c r="I133" s="232"/>
      <c r="J133" s="233">
        <f>ROUND(I133*H133,2)</f>
        <v>0</v>
      </c>
      <c r="K133" s="229" t="s">
        <v>197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260</v>
      </c>
    </row>
    <row r="134" spans="1:65" s="2" customFormat="1" ht="16.5" customHeight="1">
      <c r="A134" s="39"/>
      <c r="B134" s="40"/>
      <c r="C134" s="227" t="s">
        <v>233</v>
      </c>
      <c r="D134" s="227" t="s">
        <v>193</v>
      </c>
      <c r="E134" s="228" t="s">
        <v>3886</v>
      </c>
      <c r="F134" s="229" t="s">
        <v>3887</v>
      </c>
      <c r="G134" s="230" t="s">
        <v>196</v>
      </c>
      <c r="H134" s="231">
        <v>185</v>
      </c>
      <c r="I134" s="232"/>
      <c r="J134" s="233">
        <f>ROUND(I134*H134,2)</f>
        <v>0</v>
      </c>
      <c r="K134" s="229" t="s">
        <v>197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84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270</v>
      </c>
    </row>
    <row r="135" spans="1:65" s="2" customFormat="1" ht="21.75" customHeight="1">
      <c r="A135" s="39"/>
      <c r="B135" s="40"/>
      <c r="C135" s="227" t="s">
        <v>242</v>
      </c>
      <c r="D135" s="227" t="s">
        <v>193</v>
      </c>
      <c r="E135" s="228" t="s">
        <v>3888</v>
      </c>
      <c r="F135" s="229" t="s">
        <v>3889</v>
      </c>
      <c r="G135" s="230" t="s">
        <v>209</v>
      </c>
      <c r="H135" s="231">
        <v>3.7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84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293</v>
      </c>
    </row>
    <row r="136" spans="1:65" s="2" customFormat="1" ht="21.75" customHeight="1">
      <c r="A136" s="39"/>
      <c r="B136" s="40"/>
      <c r="C136" s="227" t="s">
        <v>247</v>
      </c>
      <c r="D136" s="227" t="s">
        <v>193</v>
      </c>
      <c r="E136" s="228" t="s">
        <v>3890</v>
      </c>
      <c r="F136" s="229" t="s">
        <v>3891</v>
      </c>
      <c r="G136" s="230" t="s">
        <v>209</v>
      </c>
      <c r="H136" s="231">
        <v>3.7</v>
      </c>
      <c r="I136" s="232"/>
      <c r="J136" s="233">
        <f>ROUND(I136*H136,2)</f>
        <v>0</v>
      </c>
      <c r="K136" s="229" t="s">
        <v>197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309</v>
      </c>
    </row>
    <row r="137" spans="1:63" s="12" customFormat="1" ht="25.9" customHeight="1">
      <c r="A137" s="12"/>
      <c r="B137" s="211"/>
      <c r="C137" s="212"/>
      <c r="D137" s="213" t="s">
        <v>75</v>
      </c>
      <c r="E137" s="214" t="s">
        <v>2781</v>
      </c>
      <c r="F137" s="214" t="s">
        <v>3892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SUM(P138:P143)</f>
        <v>0</v>
      </c>
      <c r="Q137" s="219"/>
      <c r="R137" s="220">
        <f>SUM(R138:R143)</f>
        <v>0</v>
      </c>
      <c r="S137" s="219"/>
      <c r="T137" s="221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84</v>
      </c>
      <c r="AT137" s="223" t="s">
        <v>75</v>
      </c>
      <c r="AU137" s="223" t="s">
        <v>76</v>
      </c>
      <c r="AY137" s="222" t="s">
        <v>191</v>
      </c>
      <c r="BK137" s="224">
        <f>SUM(BK138:BK143)</f>
        <v>0</v>
      </c>
    </row>
    <row r="138" spans="1:65" s="2" customFormat="1" ht="33" customHeight="1">
      <c r="A138" s="39"/>
      <c r="B138" s="40"/>
      <c r="C138" s="227" t="s">
        <v>252</v>
      </c>
      <c r="D138" s="227" t="s">
        <v>193</v>
      </c>
      <c r="E138" s="228" t="s">
        <v>3893</v>
      </c>
      <c r="F138" s="229" t="s">
        <v>3894</v>
      </c>
      <c r="G138" s="230" t="s">
        <v>400</v>
      </c>
      <c r="H138" s="231">
        <v>62</v>
      </c>
      <c r="I138" s="232"/>
      <c r="J138" s="233">
        <f>ROUND(I138*H138,2)</f>
        <v>0</v>
      </c>
      <c r="K138" s="229" t="s">
        <v>197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198</v>
      </c>
      <c r="AT138" s="238" t="s">
        <v>193</v>
      </c>
      <c r="AU138" s="238" t="s">
        <v>84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198</v>
      </c>
      <c r="BM138" s="238" t="s">
        <v>321</v>
      </c>
    </row>
    <row r="139" spans="1:65" s="2" customFormat="1" ht="24.15" customHeight="1">
      <c r="A139" s="39"/>
      <c r="B139" s="40"/>
      <c r="C139" s="227" t="s">
        <v>260</v>
      </c>
      <c r="D139" s="227" t="s">
        <v>193</v>
      </c>
      <c r="E139" s="228" t="s">
        <v>3895</v>
      </c>
      <c r="F139" s="229" t="s">
        <v>3896</v>
      </c>
      <c r="G139" s="230" t="s">
        <v>400</v>
      </c>
      <c r="H139" s="231">
        <v>62</v>
      </c>
      <c r="I139" s="232"/>
      <c r="J139" s="233">
        <f>ROUND(I139*H139,2)</f>
        <v>0</v>
      </c>
      <c r="K139" s="229" t="s">
        <v>197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84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333</v>
      </c>
    </row>
    <row r="140" spans="1:65" s="2" customFormat="1" ht="24.15" customHeight="1">
      <c r="A140" s="39"/>
      <c r="B140" s="40"/>
      <c r="C140" s="227" t="s">
        <v>265</v>
      </c>
      <c r="D140" s="227" t="s">
        <v>193</v>
      </c>
      <c r="E140" s="228" t="s">
        <v>3897</v>
      </c>
      <c r="F140" s="229" t="s">
        <v>3898</v>
      </c>
      <c r="G140" s="230" t="s">
        <v>289</v>
      </c>
      <c r="H140" s="231">
        <v>0.002</v>
      </c>
      <c r="I140" s="232"/>
      <c r="J140" s="233">
        <f>ROUND(I140*H140,2)</f>
        <v>0</v>
      </c>
      <c r="K140" s="229" t="s">
        <v>197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198</v>
      </c>
      <c r="AT140" s="238" t="s">
        <v>193</v>
      </c>
      <c r="AU140" s="238" t="s">
        <v>84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198</v>
      </c>
      <c r="BM140" s="238" t="s">
        <v>350</v>
      </c>
    </row>
    <row r="141" spans="1:65" s="2" customFormat="1" ht="24.15" customHeight="1">
      <c r="A141" s="39"/>
      <c r="B141" s="40"/>
      <c r="C141" s="227" t="s">
        <v>270</v>
      </c>
      <c r="D141" s="227" t="s">
        <v>193</v>
      </c>
      <c r="E141" s="228" t="s">
        <v>3899</v>
      </c>
      <c r="F141" s="229" t="s">
        <v>3900</v>
      </c>
      <c r="G141" s="230" t="s">
        <v>196</v>
      </c>
      <c r="H141" s="231">
        <v>42</v>
      </c>
      <c r="I141" s="232"/>
      <c r="J141" s="233">
        <f>ROUND(I141*H141,2)</f>
        <v>0</v>
      </c>
      <c r="K141" s="229" t="s">
        <v>197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198</v>
      </c>
      <c r="AT141" s="238" t="s">
        <v>193</v>
      </c>
      <c r="AU141" s="238" t="s">
        <v>84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362</v>
      </c>
    </row>
    <row r="142" spans="1:65" s="2" customFormat="1" ht="21.75" customHeight="1">
      <c r="A142" s="39"/>
      <c r="B142" s="40"/>
      <c r="C142" s="227" t="s">
        <v>286</v>
      </c>
      <c r="D142" s="227" t="s">
        <v>193</v>
      </c>
      <c r="E142" s="228" t="s">
        <v>3888</v>
      </c>
      <c r="F142" s="229" t="s">
        <v>3889</v>
      </c>
      <c r="G142" s="230" t="s">
        <v>209</v>
      </c>
      <c r="H142" s="231">
        <v>3.36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198</v>
      </c>
      <c r="AT142" s="238" t="s">
        <v>193</v>
      </c>
      <c r="AU142" s="238" t="s">
        <v>84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198</v>
      </c>
      <c r="BM142" s="238" t="s">
        <v>373</v>
      </c>
    </row>
    <row r="143" spans="1:65" s="2" customFormat="1" ht="21.75" customHeight="1">
      <c r="A143" s="39"/>
      <c r="B143" s="40"/>
      <c r="C143" s="227" t="s">
        <v>293</v>
      </c>
      <c r="D143" s="227" t="s">
        <v>193</v>
      </c>
      <c r="E143" s="228" t="s">
        <v>3890</v>
      </c>
      <c r="F143" s="229" t="s">
        <v>3891</v>
      </c>
      <c r="G143" s="230" t="s">
        <v>209</v>
      </c>
      <c r="H143" s="231">
        <v>3.36</v>
      </c>
      <c r="I143" s="232"/>
      <c r="J143" s="233">
        <f>ROUND(I143*H143,2)</f>
        <v>0</v>
      </c>
      <c r="K143" s="229" t="s">
        <v>197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198</v>
      </c>
      <c r="AT143" s="238" t="s">
        <v>193</v>
      </c>
      <c r="AU143" s="238" t="s">
        <v>84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198</v>
      </c>
      <c r="BM143" s="238" t="s">
        <v>382</v>
      </c>
    </row>
    <row r="144" spans="1:63" s="12" customFormat="1" ht="25.9" customHeight="1">
      <c r="A144" s="12"/>
      <c r="B144" s="211"/>
      <c r="C144" s="212"/>
      <c r="D144" s="213" t="s">
        <v>75</v>
      </c>
      <c r="E144" s="214" t="s">
        <v>2879</v>
      </c>
      <c r="F144" s="214" t="s">
        <v>3864</v>
      </c>
      <c r="G144" s="212"/>
      <c r="H144" s="212"/>
      <c r="I144" s="215"/>
      <c r="J144" s="216">
        <f>BK144</f>
        <v>0</v>
      </c>
      <c r="K144" s="212"/>
      <c r="L144" s="217"/>
      <c r="M144" s="218"/>
      <c r="N144" s="219"/>
      <c r="O144" s="219"/>
      <c r="P144" s="220">
        <f>SUM(P145:P146)</f>
        <v>0</v>
      </c>
      <c r="Q144" s="219"/>
      <c r="R144" s="220">
        <f>SUM(R145:R146)</f>
        <v>0</v>
      </c>
      <c r="S144" s="219"/>
      <c r="T144" s="221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84</v>
      </c>
      <c r="AT144" s="223" t="s">
        <v>75</v>
      </c>
      <c r="AU144" s="223" t="s">
        <v>76</v>
      </c>
      <c r="AY144" s="222" t="s">
        <v>191</v>
      </c>
      <c r="BK144" s="224">
        <f>SUM(BK145:BK146)</f>
        <v>0</v>
      </c>
    </row>
    <row r="145" spans="1:65" s="2" customFormat="1" ht="33" customHeight="1">
      <c r="A145" s="39"/>
      <c r="B145" s="40"/>
      <c r="C145" s="227" t="s">
        <v>8</v>
      </c>
      <c r="D145" s="227" t="s">
        <v>193</v>
      </c>
      <c r="E145" s="228" t="s">
        <v>3901</v>
      </c>
      <c r="F145" s="229" t="s">
        <v>3902</v>
      </c>
      <c r="G145" s="230" t="s">
        <v>400</v>
      </c>
      <c r="H145" s="231">
        <v>78</v>
      </c>
      <c r="I145" s="232"/>
      <c r="J145" s="233">
        <f>ROUND(I145*H145,2)</f>
        <v>0</v>
      </c>
      <c r="K145" s="229" t="s">
        <v>197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198</v>
      </c>
      <c r="AT145" s="238" t="s">
        <v>193</v>
      </c>
      <c r="AU145" s="238" t="s">
        <v>84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391</v>
      </c>
    </row>
    <row r="146" spans="1:65" s="2" customFormat="1" ht="24.15" customHeight="1">
      <c r="A146" s="39"/>
      <c r="B146" s="40"/>
      <c r="C146" s="227" t="s">
        <v>309</v>
      </c>
      <c r="D146" s="227" t="s">
        <v>193</v>
      </c>
      <c r="E146" s="228" t="s">
        <v>3903</v>
      </c>
      <c r="F146" s="229" t="s">
        <v>3904</v>
      </c>
      <c r="G146" s="230" t="s">
        <v>400</v>
      </c>
      <c r="H146" s="231">
        <v>78</v>
      </c>
      <c r="I146" s="232"/>
      <c r="J146" s="233">
        <f>ROUND(I146*H146,2)</f>
        <v>0</v>
      </c>
      <c r="K146" s="229" t="s">
        <v>197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198</v>
      </c>
      <c r="AT146" s="238" t="s">
        <v>193</v>
      </c>
      <c r="AU146" s="238" t="s">
        <v>84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198</v>
      </c>
      <c r="BM146" s="238" t="s">
        <v>403</v>
      </c>
    </row>
    <row r="147" spans="1:63" s="12" customFormat="1" ht="25.9" customHeight="1">
      <c r="A147" s="12"/>
      <c r="B147" s="211"/>
      <c r="C147" s="212"/>
      <c r="D147" s="213" t="s">
        <v>75</v>
      </c>
      <c r="E147" s="214" t="s">
        <v>2890</v>
      </c>
      <c r="F147" s="214" t="s">
        <v>3905</v>
      </c>
      <c r="G147" s="212"/>
      <c r="H147" s="212"/>
      <c r="I147" s="215"/>
      <c r="J147" s="216">
        <f>BK147</f>
        <v>0</v>
      </c>
      <c r="K147" s="212"/>
      <c r="L147" s="217"/>
      <c r="M147" s="218"/>
      <c r="N147" s="219"/>
      <c r="O147" s="219"/>
      <c r="P147" s="220">
        <f>P148</f>
        <v>0</v>
      </c>
      <c r="Q147" s="219"/>
      <c r="R147" s="220">
        <f>R148</f>
        <v>0</v>
      </c>
      <c r="S147" s="219"/>
      <c r="T147" s="221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84</v>
      </c>
      <c r="AT147" s="223" t="s">
        <v>75</v>
      </c>
      <c r="AU147" s="223" t="s">
        <v>76</v>
      </c>
      <c r="AY147" s="222" t="s">
        <v>191</v>
      </c>
      <c r="BK147" s="224">
        <f>BK148</f>
        <v>0</v>
      </c>
    </row>
    <row r="148" spans="1:65" s="2" customFormat="1" ht="16.5" customHeight="1">
      <c r="A148" s="39"/>
      <c r="B148" s="40"/>
      <c r="C148" s="227" t="s">
        <v>316</v>
      </c>
      <c r="D148" s="227" t="s">
        <v>193</v>
      </c>
      <c r="E148" s="228" t="s">
        <v>3906</v>
      </c>
      <c r="F148" s="229" t="s">
        <v>3907</v>
      </c>
      <c r="G148" s="230" t="s">
        <v>400</v>
      </c>
      <c r="H148" s="231">
        <v>48</v>
      </c>
      <c r="I148" s="232"/>
      <c r="J148" s="233">
        <f>ROUND(I148*H148,2)</f>
        <v>0</v>
      </c>
      <c r="K148" s="229" t="s">
        <v>197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198</v>
      </c>
      <c r="AT148" s="238" t="s">
        <v>193</v>
      </c>
      <c r="AU148" s="238" t="s">
        <v>84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198</v>
      </c>
      <c r="BM148" s="238" t="s">
        <v>418</v>
      </c>
    </row>
    <row r="149" spans="1:63" s="12" customFormat="1" ht="25.9" customHeight="1">
      <c r="A149" s="12"/>
      <c r="B149" s="211"/>
      <c r="C149" s="212"/>
      <c r="D149" s="213" t="s">
        <v>75</v>
      </c>
      <c r="E149" s="214" t="s">
        <v>3228</v>
      </c>
      <c r="F149" s="214" t="s">
        <v>3908</v>
      </c>
      <c r="G149" s="212"/>
      <c r="H149" s="212"/>
      <c r="I149" s="215"/>
      <c r="J149" s="216">
        <f>BK149</f>
        <v>0</v>
      </c>
      <c r="K149" s="212"/>
      <c r="L149" s="217"/>
      <c r="M149" s="218"/>
      <c r="N149" s="219"/>
      <c r="O149" s="219"/>
      <c r="P149" s="220">
        <f>SUM(P150:P152)</f>
        <v>0</v>
      </c>
      <c r="Q149" s="219"/>
      <c r="R149" s="220">
        <f>SUM(R150:R152)</f>
        <v>0</v>
      </c>
      <c r="S149" s="219"/>
      <c r="T149" s="221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84</v>
      </c>
      <c r="AT149" s="223" t="s">
        <v>75</v>
      </c>
      <c r="AU149" s="223" t="s">
        <v>76</v>
      </c>
      <c r="AY149" s="222" t="s">
        <v>191</v>
      </c>
      <c r="BK149" s="224">
        <f>SUM(BK150:BK152)</f>
        <v>0</v>
      </c>
    </row>
    <row r="150" spans="1:65" s="2" customFormat="1" ht="24.15" customHeight="1">
      <c r="A150" s="39"/>
      <c r="B150" s="40"/>
      <c r="C150" s="227" t="s">
        <v>321</v>
      </c>
      <c r="D150" s="227" t="s">
        <v>193</v>
      </c>
      <c r="E150" s="228" t="s">
        <v>3909</v>
      </c>
      <c r="F150" s="229" t="s">
        <v>3910</v>
      </c>
      <c r="G150" s="230" t="s">
        <v>196</v>
      </c>
      <c r="H150" s="231">
        <v>187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198</v>
      </c>
      <c r="AT150" s="238" t="s">
        <v>193</v>
      </c>
      <c r="AU150" s="238" t="s">
        <v>84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198</v>
      </c>
      <c r="BM150" s="238" t="s">
        <v>432</v>
      </c>
    </row>
    <row r="151" spans="1:65" s="2" customFormat="1" ht="16.5" customHeight="1">
      <c r="A151" s="39"/>
      <c r="B151" s="40"/>
      <c r="C151" s="227" t="s">
        <v>328</v>
      </c>
      <c r="D151" s="227" t="s">
        <v>193</v>
      </c>
      <c r="E151" s="228" t="s">
        <v>3911</v>
      </c>
      <c r="F151" s="229" t="s">
        <v>3912</v>
      </c>
      <c r="G151" s="230" t="s">
        <v>995</v>
      </c>
      <c r="H151" s="231">
        <v>10000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198</v>
      </c>
      <c r="AT151" s="238" t="s">
        <v>193</v>
      </c>
      <c r="AU151" s="238" t="s">
        <v>84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198</v>
      </c>
      <c r="BM151" s="238" t="s">
        <v>448</v>
      </c>
    </row>
    <row r="152" spans="1:65" s="2" customFormat="1" ht="16.5" customHeight="1">
      <c r="A152" s="39"/>
      <c r="B152" s="40"/>
      <c r="C152" s="227" t="s">
        <v>333</v>
      </c>
      <c r="D152" s="227" t="s">
        <v>193</v>
      </c>
      <c r="E152" s="228" t="s">
        <v>3913</v>
      </c>
      <c r="F152" s="229" t="s">
        <v>3914</v>
      </c>
      <c r="G152" s="230" t="s">
        <v>995</v>
      </c>
      <c r="H152" s="231">
        <v>10000</v>
      </c>
      <c r="I152" s="232"/>
      <c r="J152" s="233">
        <f>ROUND(I152*H152,2)</f>
        <v>0</v>
      </c>
      <c r="K152" s="229" t="s">
        <v>1</v>
      </c>
      <c r="L152" s="45"/>
      <c r="M152" s="298" t="s">
        <v>1</v>
      </c>
      <c r="N152" s="299" t="s">
        <v>41</v>
      </c>
      <c r="O152" s="300"/>
      <c r="P152" s="301">
        <f>O152*H152</f>
        <v>0</v>
      </c>
      <c r="Q152" s="301">
        <v>0</v>
      </c>
      <c r="R152" s="301">
        <f>Q152*H152</f>
        <v>0</v>
      </c>
      <c r="S152" s="301">
        <v>0</v>
      </c>
      <c r="T152" s="30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198</v>
      </c>
      <c r="AT152" s="238" t="s">
        <v>193</v>
      </c>
      <c r="AU152" s="238" t="s">
        <v>84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198</v>
      </c>
      <c r="BM152" s="238" t="s">
        <v>460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25:K1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3915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3916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ROUND((SUM(BE124:BE166)),2)</f>
        <v>0</v>
      </c>
      <c r="G35" s="39"/>
      <c r="H35" s="39"/>
      <c r="I35" s="165">
        <v>0.21</v>
      </c>
      <c r="J35" s="164">
        <f>ROUND(((SUM(BE124:BE166))*I35),2)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ROUND((SUM(BF124:BF166)),2)</f>
        <v>0</v>
      </c>
      <c r="G36" s="39"/>
      <c r="H36" s="39"/>
      <c r="I36" s="165">
        <v>0.15</v>
      </c>
      <c r="J36" s="164">
        <f>ROUND(((SUM(BF124:BF166))*I36),2)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ROUND((SUM(BG124:BG166)),2)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ROUND((SUM(BH124:BH166)),2)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ROUND((SUM(BI124:BI166)),2)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3915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D.2.1. - Kanalizační přípojka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3917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3918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3919</v>
      </c>
      <c r="E101" s="192"/>
      <c r="F101" s="192"/>
      <c r="G101" s="192"/>
      <c r="H101" s="192"/>
      <c r="I101" s="192"/>
      <c r="J101" s="193">
        <f>J146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3920</v>
      </c>
      <c r="E102" s="192"/>
      <c r="F102" s="192"/>
      <c r="G102" s="192"/>
      <c r="H102" s="192"/>
      <c r="I102" s="192"/>
      <c r="J102" s="193">
        <f>J165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3915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2235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D.2.1. - Kanalizační přípojka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Kyselka 410, Mostecké Předměstí, Bílina</v>
      </c>
      <c r="G118" s="41"/>
      <c r="H118" s="41"/>
      <c r="I118" s="33" t="s">
        <v>22</v>
      </c>
      <c r="J118" s="80" t="str">
        <f>IF(J14="","",J14)</f>
        <v>22. 5. 2023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Bílina, Břežánská 50/4, Bílina</v>
      </c>
      <c r="G120" s="41"/>
      <c r="H120" s="41"/>
      <c r="I120" s="33" t="s">
        <v>30</v>
      </c>
      <c r="J120" s="37" t="str">
        <f>E23</f>
        <v>Ing. arch. Jan Heller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177</v>
      </c>
      <c r="D123" s="203" t="s">
        <v>61</v>
      </c>
      <c r="E123" s="203" t="s">
        <v>57</v>
      </c>
      <c r="F123" s="203" t="s">
        <v>58</v>
      </c>
      <c r="G123" s="203" t="s">
        <v>178</v>
      </c>
      <c r="H123" s="203" t="s">
        <v>179</v>
      </c>
      <c r="I123" s="203" t="s">
        <v>180</v>
      </c>
      <c r="J123" s="203" t="s">
        <v>147</v>
      </c>
      <c r="K123" s="204" t="s">
        <v>181</v>
      </c>
      <c r="L123" s="205"/>
      <c r="M123" s="101" t="s">
        <v>1</v>
      </c>
      <c r="N123" s="102" t="s">
        <v>40</v>
      </c>
      <c r="O123" s="102" t="s">
        <v>182</v>
      </c>
      <c r="P123" s="102" t="s">
        <v>183</v>
      </c>
      <c r="Q123" s="102" t="s">
        <v>184</v>
      </c>
      <c r="R123" s="102" t="s">
        <v>185</v>
      </c>
      <c r="S123" s="102" t="s">
        <v>186</v>
      </c>
      <c r="T123" s="103" t="s">
        <v>187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188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P125+P142+P146+P165</f>
        <v>0</v>
      </c>
      <c r="Q124" s="105"/>
      <c r="R124" s="208">
        <f>R125+R142+R146+R165</f>
        <v>3.443</v>
      </c>
      <c r="S124" s="105"/>
      <c r="T124" s="209">
        <f>T125+T142+T146+T165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149</v>
      </c>
      <c r="BK124" s="210">
        <f>BK125+BK142+BK146+BK165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84</v>
      </c>
      <c r="F125" s="214" t="s">
        <v>192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SUM(P126:P141)</f>
        <v>0</v>
      </c>
      <c r="Q125" s="219"/>
      <c r="R125" s="220">
        <f>SUM(R126:R141)</f>
        <v>0</v>
      </c>
      <c r="S125" s="219"/>
      <c r="T125" s="221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84</v>
      </c>
      <c r="AT125" s="223" t="s">
        <v>75</v>
      </c>
      <c r="AU125" s="223" t="s">
        <v>76</v>
      </c>
      <c r="AY125" s="222" t="s">
        <v>191</v>
      </c>
      <c r="BK125" s="224">
        <f>SUM(BK126:BK141)</f>
        <v>0</v>
      </c>
    </row>
    <row r="126" spans="1:65" s="2" customFormat="1" ht="33" customHeight="1">
      <c r="A126" s="39"/>
      <c r="B126" s="40"/>
      <c r="C126" s="227" t="s">
        <v>270</v>
      </c>
      <c r="D126" s="227" t="s">
        <v>193</v>
      </c>
      <c r="E126" s="228" t="s">
        <v>3921</v>
      </c>
      <c r="F126" s="229" t="s">
        <v>3922</v>
      </c>
      <c r="G126" s="230" t="s">
        <v>196</v>
      </c>
      <c r="H126" s="231">
        <v>6.4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198</v>
      </c>
      <c r="AT126" s="238" t="s">
        <v>193</v>
      </c>
      <c r="AU126" s="238" t="s">
        <v>84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198</v>
      </c>
      <c r="BM126" s="238" t="s">
        <v>3923</v>
      </c>
    </row>
    <row r="127" spans="1:65" s="2" customFormat="1" ht="24.15" customHeight="1">
      <c r="A127" s="39"/>
      <c r="B127" s="40"/>
      <c r="C127" s="227" t="s">
        <v>286</v>
      </c>
      <c r="D127" s="227" t="s">
        <v>193</v>
      </c>
      <c r="E127" s="228" t="s">
        <v>3924</v>
      </c>
      <c r="F127" s="229" t="s">
        <v>3925</v>
      </c>
      <c r="G127" s="230" t="s">
        <v>196</v>
      </c>
      <c r="H127" s="231">
        <v>6.4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198</v>
      </c>
      <c r="AT127" s="238" t="s">
        <v>193</v>
      </c>
      <c r="AU127" s="238" t="s">
        <v>84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198</v>
      </c>
      <c r="BM127" s="238" t="s">
        <v>3926</v>
      </c>
    </row>
    <row r="128" spans="1:65" s="2" customFormat="1" ht="24.15" customHeight="1">
      <c r="A128" s="39"/>
      <c r="B128" s="40"/>
      <c r="C128" s="227" t="s">
        <v>84</v>
      </c>
      <c r="D128" s="227" t="s">
        <v>193</v>
      </c>
      <c r="E128" s="228" t="s">
        <v>3927</v>
      </c>
      <c r="F128" s="229" t="s">
        <v>3928</v>
      </c>
      <c r="G128" s="230" t="s">
        <v>336</v>
      </c>
      <c r="H128" s="231">
        <v>2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198</v>
      </c>
      <c r="AT128" s="238" t="s">
        <v>193</v>
      </c>
      <c r="AU128" s="238" t="s">
        <v>84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198</v>
      </c>
      <c r="BM128" s="238" t="s">
        <v>3929</v>
      </c>
    </row>
    <row r="129" spans="1:65" s="2" customFormat="1" ht="24.15" customHeight="1">
      <c r="A129" s="39"/>
      <c r="B129" s="40"/>
      <c r="C129" s="227" t="s">
        <v>86</v>
      </c>
      <c r="D129" s="227" t="s">
        <v>193</v>
      </c>
      <c r="E129" s="228" t="s">
        <v>3930</v>
      </c>
      <c r="F129" s="229" t="s">
        <v>3931</v>
      </c>
      <c r="G129" s="230" t="s">
        <v>336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3932</v>
      </c>
    </row>
    <row r="130" spans="1:65" s="2" customFormat="1" ht="33" customHeight="1">
      <c r="A130" s="39"/>
      <c r="B130" s="40"/>
      <c r="C130" s="227" t="s">
        <v>206</v>
      </c>
      <c r="D130" s="227" t="s">
        <v>193</v>
      </c>
      <c r="E130" s="228" t="s">
        <v>3933</v>
      </c>
      <c r="F130" s="229" t="s">
        <v>3934</v>
      </c>
      <c r="G130" s="230" t="s">
        <v>209</v>
      </c>
      <c r="H130" s="231">
        <v>62.5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3935</v>
      </c>
    </row>
    <row r="131" spans="1:65" s="2" customFormat="1" ht="21.75" customHeight="1">
      <c r="A131" s="39"/>
      <c r="B131" s="40"/>
      <c r="C131" s="227" t="s">
        <v>198</v>
      </c>
      <c r="D131" s="227" t="s">
        <v>193</v>
      </c>
      <c r="E131" s="228" t="s">
        <v>3936</v>
      </c>
      <c r="F131" s="229" t="s">
        <v>3937</v>
      </c>
      <c r="G131" s="230" t="s">
        <v>196</v>
      </c>
      <c r="H131" s="231">
        <v>125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198</v>
      </c>
      <c r="AT131" s="238" t="s">
        <v>193</v>
      </c>
      <c r="AU131" s="238" t="s">
        <v>84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198</v>
      </c>
      <c r="BM131" s="238" t="s">
        <v>3938</v>
      </c>
    </row>
    <row r="132" spans="1:65" s="2" customFormat="1" ht="24.15" customHeight="1">
      <c r="A132" s="39"/>
      <c r="B132" s="40"/>
      <c r="C132" s="227" t="s">
        <v>221</v>
      </c>
      <c r="D132" s="227" t="s">
        <v>193</v>
      </c>
      <c r="E132" s="228" t="s">
        <v>3939</v>
      </c>
      <c r="F132" s="229" t="s">
        <v>3940</v>
      </c>
      <c r="G132" s="230" t="s">
        <v>196</v>
      </c>
      <c r="H132" s="231">
        <v>125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198</v>
      </c>
      <c r="AT132" s="238" t="s">
        <v>193</v>
      </c>
      <c r="AU132" s="238" t="s">
        <v>84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198</v>
      </c>
      <c r="BM132" s="238" t="s">
        <v>3941</v>
      </c>
    </row>
    <row r="133" spans="1:65" s="2" customFormat="1" ht="37.8" customHeight="1">
      <c r="A133" s="39"/>
      <c r="B133" s="40"/>
      <c r="C133" s="227" t="s">
        <v>233</v>
      </c>
      <c r="D133" s="227" t="s">
        <v>193</v>
      </c>
      <c r="E133" s="228" t="s">
        <v>253</v>
      </c>
      <c r="F133" s="229" t="s">
        <v>254</v>
      </c>
      <c r="G133" s="230" t="s">
        <v>209</v>
      </c>
      <c r="H133" s="231">
        <v>7.56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3942</v>
      </c>
    </row>
    <row r="134" spans="1:65" s="2" customFormat="1" ht="37.8" customHeight="1">
      <c r="A134" s="39"/>
      <c r="B134" s="40"/>
      <c r="C134" s="227" t="s">
        <v>432</v>
      </c>
      <c r="D134" s="227" t="s">
        <v>193</v>
      </c>
      <c r="E134" s="228" t="s">
        <v>261</v>
      </c>
      <c r="F134" s="229" t="s">
        <v>262</v>
      </c>
      <c r="G134" s="230" t="s">
        <v>209</v>
      </c>
      <c r="H134" s="231">
        <v>37.8</v>
      </c>
      <c r="I134" s="232"/>
      <c r="J134" s="233">
        <f>ROUND(I134*H134,2)</f>
        <v>0</v>
      </c>
      <c r="K134" s="229" t="s">
        <v>197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84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3943</v>
      </c>
    </row>
    <row r="135" spans="1:65" s="2" customFormat="1" ht="24.15" customHeight="1">
      <c r="A135" s="39"/>
      <c r="B135" s="40"/>
      <c r="C135" s="227" t="s">
        <v>242</v>
      </c>
      <c r="D135" s="227" t="s">
        <v>193</v>
      </c>
      <c r="E135" s="228" t="s">
        <v>3944</v>
      </c>
      <c r="F135" s="229" t="s">
        <v>3945</v>
      </c>
      <c r="G135" s="230" t="s">
        <v>209</v>
      </c>
      <c r="H135" s="231">
        <v>7.56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84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3946</v>
      </c>
    </row>
    <row r="136" spans="1:65" s="2" customFormat="1" ht="24.15" customHeight="1">
      <c r="A136" s="39"/>
      <c r="B136" s="40"/>
      <c r="C136" s="227" t="s">
        <v>252</v>
      </c>
      <c r="D136" s="227" t="s">
        <v>193</v>
      </c>
      <c r="E136" s="228" t="s">
        <v>287</v>
      </c>
      <c r="F136" s="229" t="s">
        <v>288</v>
      </c>
      <c r="G136" s="230" t="s">
        <v>289</v>
      </c>
      <c r="H136" s="231">
        <v>15.12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3947</v>
      </c>
    </row>
    <row r="137" spans="1:65" s="2" customFormat="1" ht="16.5" customHeight="1">
      <c r="A137" s="39"/>
      <c r="B137" s="40"/>
      <c r="C137" s="227" t="s">
        <v>247</v>
      </c>
      <c r="D137" s="227" t="s">
        <v>193</v>
      </c>
      <c r="E137" s="228" t="s">
        <v>2248</v>
      </c>
      <c r="F137" s="229" t="s">
        <v>2249</v>
      </c>
      <c r="G137" s="230" t="s">
        <v>209</v>
      </c>
      <c r="H137" s="231">
        <v>7.56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198</v>
      </c>
      <c r="AT137" s="238" t="s">
        <v>193</v>
      </c>
      <c r="AU137" s="238" t="s">
        <v>84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198</v>
      </c>
      <c r="BM137" s="238" t="s">
        <v>3948</v>
      </c>
    </row>
    <row r="138" spans="1:65" s="2" customFormat="1" ht="24.15" customHeight="1">
      <c r="A138" s="39"/>
      <c r="B138" s="40"/>
      <c r="C138" s="227" t="s">
        <v>265</v>
      </c>
      <c r="D138" s="227" t="s">
        <v>193</v>
      </c>
      <c r="E138" s="228" t="s">
        <v>294</v>
      </c>
      <c r="F138" s="229" t="s">
        <v>295</v>
      </c>
      <c r="G138" s="230" t="s">
        <v>209</v>
      </c>
      <c r="H138" s="231">
        <v>47.5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198</v>
      </c>
      <c r="AT138" s="238" t="s">
        <v>193</v>
      </c>
      <c r="AU138" s="238" t="s">
        <v>84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198</v>
      </c>
      <c r="BM138" s="238" t="s">
        <v>3949</v>
      </c>
    </row>
    <row r="139" spans="1:65" s="2" customFormat="1" ht="16.5" customHeight="1">
      <c r="A139" s="39"/>
      <c r="B139" s="40"/>
      <c r="C139" s="227" t="s">
        <v>260</v>
      </c>
      <c r="D139" s="227" t="s">
        <v>193</v>
      </c>
      <c r="E139" s="228" t="s">
        <v>2252</v>
      </c>
      <c r="F139" s="229" t="s">
        <v>3950</v>
      </c>
      <c r="G139" s="230" t="s">
        <v>209</v>
      </c>
      <c r="H139" s="231">
        <v>7.5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84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3951</v>
      </c>
    </row>
    <row r="140" spans="1:65" s="2" customFormat="1" ht="24.15" customHeight="1">
      <c r="A140" s="39"/>
      <c r="B140" s="40"/>
      <c r="C140" s="227" t="s">
        <v>293</v>
      </c>
      <c r="D140" s="227" t="s">
        <v>193</v>
      </c>
      <c r="E140" s="228" t="s">
        <v>3952</v>
      </c>
      <c r="F140" s="229" t="s">
        <v>3953</v>
      </c>
      <c r="G140" s="230" t="s">
        <v>196</v>
      </c>
      <c r="H140" s="231">
        <v>6.4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198</v>
      </c>
      <c r="AT140" s="238" t="s">
        <v>193</v>
      </c>
      <c r="AU140" s="238" t="s">
        <v>84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198</v>
      </c>
      <c r="BM140" s="238" t="s">
        <v>3954</v>
      </c>
    </row>
    <row r="141" spans="1:65" s="2" customFormat="1" ht="24.15" customHeight="1">
      <c r="A141" s="39"/>
      <c r="B141" s="40"/>
      <c r="C141" s="227" t="s">
        <v>8</v>
      </c>
      <c r="D141" s="227" t="s">
        <v>193</v>
      </c>
      <c r="E141" s="228" t="s">
        <v>3955</v>
      </c>
      <c r="F141" s="229" t="s">
        <v>3956</v>
      </c>
      <c r="G141" s="230" t="s">
        <v>196</v>
      </c>
      <c r="H141" s="231">
        <v>6.4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198</v>
      </c>
      <c r="AT141" s="238" t="s">
        <v>193</v>
      </c>
      <c r="AU141" s="238" t="s">
        <v>84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3957</v>
      </c>
    </row>
    <row r="142" spans="1:63" s="12" customFormat="1" ht="25.9" customHeight="1">
      <c r="A142" s="12"/>
      <c r="B142" s="211"/>
      <c r="C142" s="212"/>
      <c r="D142" s="213" t="s">
        <v>75</v>
      </c>
      <c r="E142" s="214" t="s">
        <v>198</v>
      </c>
      <c r="F142" s="214" t="s">
        <v>565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SUM(P143:P145)</f>
        <v>0</v>
      </c>
      <c r="Q142" s="219"/>
      <c r="R142" s="220">
        <f>SUM(R143:R145)</f>
        <v>0.243</v>
      </c>
      <c r="S142" s="219"/>
      <c r="T142" s="221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84</v>
      </c>
      <c r="AT142" s="223" t="s">
        <v>75</v>
      </c>
      <c r="AU142" s="223" t="s">
        <v>76</v>
      </c>
      <c r="AY142" s="222" t="s">
        <v>191</v>
      </c>
      <c r="BK142" s="224">
        <f>SUM(BK143:BK145)</f>
        <v>0</v>
      </c>
    </row>
    <row r="143" spans="1:65" s="2" customFormat="1" ht="16.5" customHeight="1">
      <c r="A143" s="39"/>
      <c r="B143" s="40"/>
      <c r="C143" s="227" t="s">
        <v>309</v>
      </c>
      <c r="D143" s="227" t="s">
        <v>193</v>
      </c>
      <c r="E143" s="228" t="s">
        <v>2255</v>
      </c>
      <c r="F143" s="229" t="s">
        <v>2256</v>
      </c>
      <c r="G143" s="230" t="s">
        <v>209</v>
      </c>
      <c r="H143" s="231">
        <v>2.5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198</v>
      </c>
      <c r="AT143" s="238" t="s">
        <v>193</v>
      </c>
      <c r="AU143" s="238" t="s">
        <v>84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198</v>
      </c>
      <c r="BM143" s="238" t="s">
        <v>3958</v>
      </c>
    </row>
    <row r="144" spans="1:65" s="2" customFormat="1" ht="21.75" customHeight="1">
      <c r="A144" s="39"/>
      <c r="B144" s="40"/>
      <c r="C144" s="227" t="s">
        <v>316</v>
      </c>
      <c r="D144" s="227" t="s">
        <v>193</v>
      </c>
      <c r="E144" s="228" t="s">
        <v>3959</v>
      </c>
      <c r="F144" s="229" t="s">
        <v>3960</v>
      </c>
      <c r="G144" s="230" t="s">
        <v>400</v>
      </c>
      <c r="H144" s="231">
        <v>3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198</v>
      </c>
      <c r="AT144" s="238" t="s">
        <v>193</v>
      </c>
      <c r="AU144" s="238" t="s">
        <v>84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198</v>
      </c>
      <c r="BM144" s="238" t="s">
        <v>3961</v>
      </c>
    </row>
    <row r="145" spans="1:65" s="2" customFormat="1" ht="24.15" customHeight="1">
      <c r="A145" s="39"/>
      <c r="B145" s="40"/>
      <c r="C145" s="284" t="s">
        <v>321</v>
      </c>
      <c r="D145" s="284" t="s">
        <v>310</v>
      </c>
      <c r="E145" s="285" t="s">
        <v>3962</v>
      </c>
      <c r="F145" s="286" t="s">
        <v>3963</v>
      </c>
      <c r="G145" s="287" t="s">
        <v>400</v>
      </c>
      <c r="H145" s="288">
        <v>3</v>
      </c>
      <c r="I145" s="289"/>
      <c r="J145" s="290">
        <f>ROUND(I145*H145,2)</f>
        <v>0</v>
      </c>
      <c r="K145" s="286" t="s">
        <v>197</v>
      </c>
      <c r="L145" s="291"/>
      <c r="M145" s="292" t="s">
        <v>1</v>
      </c>
      <c r="N145" s="293" t="s">
        <v>41</v>
      </c>
      <c r="O145" s="92"/>
      <c r="P145" s="236">
        <f>O145*H145</f>
        <v>0</v>
      </c>
      <c r="Q145" s="236">
        <v>0.081</v>
      </c>
      <c r="R145" s="236">
        <f>Q145*H145</f>
        <v>0.243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247</v>
      </c>
      <c r="AT145" s="238" t="s">
        <v>310</v>
      </c>
      <c r="AU145" s="238" t="s">
        <v>84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3964</v>
      </c>
    </row>
    <row r="146" spans="1:63" s="12" customFormat="1" ht="25.9" customHeight="1">
      <c r="A146" s="12"/>
      <c r="B146" s="211"/>
      <c r="C146" s="212"/>
      <c r="D146" s="213" t="s">
        <v>75</v>
      </c>
      <c r="E146" s="214" t="s">
        <v>247</v>
      </c>
      <c r="F146" s="214" t="s">
        <v>821</v>
      </c>
      <c r="G146" s="212"/>
      <c r="H146" s="212"/>
      <c r="I146" s="215"/>
      <c r="J146" s="216">
        <f>BK146</f>
        <v>0</v>
      </c>
      <c r="K146" s="212"/>
      <c r="L146" s="217"/>
      <c r="M146" s="218"/>
      <c r="N146" s="219"/>
      <c r="O146" s="219"/>
      <c r="P146" s="220">
        <f>SUM(P147:P164)</f>
        <v>0</v>
      </c>
      <c r="Q146" s="219"/>
      <c r="R146" s="220">
        <f>SUM(R147:R164)</f>
        <v>3.2</v>
      </c>
      <c r="S146" s="219"/>
      <c r="T146" s="221">
        <f>SUM(T147:T164)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84</v>
      </c>
      <c r="AT146" s="223" t="s">
        <v>75</v>
      </c>
      <c r="AU146" s="223" t="s">
        <v>76</v>
      </c>
      <c r="AY146" s="222" t="s">
        <v>191</v>
      </c>
      <c r="BK146" s="224">
        <f>SUM(BK147:BK164)</f>
        <v>0</v>
      </c>
    </row>
    <row r="147" spans="1:65" s="2" customFormat="1" ht="24.15" customHeight="1">
      <c r="A147" s="39"/>
      <c r="B147" s="40"/>
      <c r="C147" s="227" t="s">
        <v>328</v>
      </c>
      <c r="D147" s="227" t="s">
        <v>193</v>
      </c>
      <c r="E147" s="228" t="s">
        <v>3965</v>
      </c>
      <c r="F147" s="229" t="s">
        <v>3966</v>
      </c>
      <c r="G147" s="230" t="s">
        <v>336</v>
      </c>
      <c r="H147" s="231">
        <v>25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198</v>
      </c>
      <c r="AT147" s="238" t="s">
        <v>193</v>
      </c>
      <c r="AU147" s="238" t="s">
        <v>84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198</v>
      </c>
      <c r="BM147" s="238" t="s">
        <v>3967</v>
      </c>
    </row>
    <row r="148" spans="1:65" s="2" customFormat="1" ht="24.15" customHeight="1">
      <c r="A148" s="39"/>
      <c r="B148" s="40"/>
      <c r="C148" s="227" t="s">
        <v>333</v>
      </c>
      <c r="D148" s="227" t="s">
        <v>193</v>
      </c>
      <c r="E148" s="228" t="s">
        <v>3968</v>
      </c>
      <c r="F148" s="229" t="s">
        <v>3969</v>
      </c>
      <c r="G148" s="230" t="s">
        <v>400</v>
      </c>
      <c r="H148" s="231">
        <v>2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198</v>
      </c>
      <c r="AT148" s="238" t="s">
        <v>193</v>
      </c>
      <c r="AU148" s="238" t="s">
        <v>84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198</v>
      </c>
      <c r="BM148" s="238" t="s">
        <v>3970</v>
      </c>
    </row>
    <row r="149" spans="1:65" s="2" customFormat="1" ht="24.15" customHeight="1">
      <c r="A149" s="39"/>
      <c r="B149" s="40"/>
      <c r="C149" s="227" t="s">
        <v>350</v>
      </c>
      <c r="D149" s="227" t="s">
        <v>193</v>
      </c>
      <c r="E149" s="228" t="s">
        <v>3971</v>
      </c>
      <c r="F149" s="229" t="s">
        <v>3972</v>
      </c>
      <c r="G149" s="230" t="s">
        <v>400</v>
      </c>
      <c r="H149" s="231">
        <v>2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198</v>
      </c>
      <c r="AT149" s="238" t="s">
        <v>193</v>
      </c>
      <c r="AU149" s="238" t="s">
        <v>84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198</v>
      </c>
      <c r="BM149" s="238" t="s">
        <v>3973</v>
      </c>
    </row>
    <row r="150" spans="1:65" s="2" customFormat="1" ht="24.15" customHeight="1">
      <c r="A150" s="39"/>
      <c r="B150" s="40"/>
      <c r="C150" s="227" t="s">
        <v>362</v>
      </c>
      <c r="D150" s="227" t="s">
        <v>193</v>
      </c>
      <c r="E150" s="228" t="s">
        <v>3974</v>
      </c>
      <c r="F150" s="229" t="s">
        <v>3975</v>
      </c>
      <c r="G150" s="230" t="s">
        <v>400</v>
      </c>
      <c r="H150" s="231">
        <v>2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198</v>
      </c>
      <c r="AT150" s="238" t="s">
        <v>193</v>
      </c>
      <c r="AU150" s="238" t="s">
        <v>84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198</v>
      </c>
      <c r="BM150" s="238" t="s">
        <v>3976</v>
      </c>
    </row>
    <row r="151" spans="1:65" s="2" customFormat="1" ht="24.15" customHeight="1">
      <c r="A151" s="39"/>
      <c r="B151" s="40"/>
      <c r="C151" s="227" t="s">
        <v>387</v>
      </c>
      <c r="D151" s="227" t="s">
        <v>193</v>
      </c>
      <c r="E151" s="228" t="s">
        <v>3977</v>
      </c>
      <c r="F151" s="229" t="s">
        <v>3978</v>
      </c>
      <c r="G151" s="230" t="s">
        <v>400</v>
      </c>
      <c r="H151" s="231">
        <v>1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198</v>
      </c>
      <c r="AT151" s="238" t="s">
        <v>193</v>
      </c>
      <c r="AU151" s="238" t="s">
        <v>84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198</v>
      </c>
      <c r="BM151" s="238" t="s">
        <v>3979</v>
      </c>
    </row>
    <row r="152" spans="1:65" s="2" customFormat="1" ht="33" customHeight="1">
      <c r="A152" s="39"/>
      <c r="B152" s="40"/>
      <c r="C152" s="227" t="s">
        <v>391</v>
      </c>
      <c r="D152" s="227" t="s">
        <v>193</v>
      </c>
      <c r="E152" s="228" t="s">
        <v>3980</v>
      </c>
      <c r="F152" s="229" t="s">
        <v>3981</v>
      </c>
      <c r="G152" s="230" t="s">
        <v>400</v>
      </c>
      <c r="H152" s="231">
        <v>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198</v>
      </c>
      <c r="AT152" s="238" t="s">
        <v>193</v>
      </c>
      <c r="AU152" s="238" t="s">
        <v>84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198</v>
      </c>
      <c r="BM152" s="238" t="s">
        <v>3982</v>
      </c>
    </row>
    <row r="153" spans="1:65" s="2" customFormat="1" ht="24.15" customHeight="1">
      <c r="A153" s="39"/>
      <c r="B153" s="40"/>
      <c r="C153" s="227" t="s">
        <v>397</v>
      </c>
      <c r="D153" s="227" t="s">
        <v>193</v>
      </c>
      <c r="E153" s="228" t="s">
        <v>3983</v>
      </c>
      <c r="F153" s="229" t="s">
        <v>3984</v>
      </c>
      <c r="G153" s="230" t="s">
        <v>400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198</v>
      </c>
      <c r="AT153" s="238" t="s">
        <v>193</v>
      </c>
      <c r="AU153" s="238" t="s">
        <v>84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198</v>
      </c>
      <c r="BM153" s="238" t="s">
        <v>3985</v>
      </c>
    </row>
    <row r="154" spans="1:65" s="2" customFormat="1" ht="33" customHeight="1">
      <c r="A154" s="39"/>
      <c r="B154" s="40"/>
      <c r="C154" s="227" t="s">
        <v>403</v>
      </c>
      <c r="D154" s="227" t="s">
        <v>193</v>
      </c>
      <c r="E154" s="228" t="s">
        <v>3986</v>
      </c>
      <c r="F154" s="229" t="s">
        <v>3987</v>
      </c>
      <c r="G154" s="230" t="s">
        <v>400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198</v>
      </c>
      <c r="AT154" s="238" t="s">
        <v>193</v>
      </c>
      <c r="AU154" s="238" t="s">
        <v>84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198</v>
      </c>
      <c r="BM154" s="238" t="s">
        <v>3988</v>
      </c>
    </row>
    <row r="155" spans="1:65" s="2" customFormat="1" ht="21.75" customHeight="1">
      <c r="A155" s="39"/>
      <c r="B155" s="40"/>
      <c r="C155" s="227" t="s">
        <v>408</v>
      </c>
      <c r="D155" s="227" t="s">
        <v>193</v>
      </c>
      <c r="E155" s="228" t="s">
        <v>3989</v>
      </c>
      <c r="F155" s="229" t="s">
        <v>3990</v>
      </c>
      <c r="G155" s="230" t="s">
        <v>400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198</v>
      </c>
      <c r="AT155" s="238" t="s">
        <v>193</v>
      </c>
      <c r="AU155" s="238" t="s">
        <v>84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198</v>
      </c>
      <c r="BM155" s="238" t="s">
        <v>3991</v>
      </c>
    </row>
    <row r="156" spans="1:65" s="2" customFormat="1" ht="16.5" customHeight="1">
      <c r="A156" s="39"/>
      <c r="B156" s="40"/>
      <c r="C156" s="227" t="s">
        <v>442</v>
      </c>
      <c r="D156" s="227" t="s">
        <v>193</v>
      </c>
      <c r="E156" s="228" t="s">
        <v>3992</v>
      </c>
      <c r="F156" s="229" t="s">
        <v>3993</v>
      </c>
      <c r="G156" s="230" t="s">
        <v>995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198</v>
      </c>
      <c r="AT156" s="238" t="s">
        <v>193</v>
      </c>
      <c r="AU156" s="238" t="s">
        <v>84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198</v>
      </c>
      <c r="BM156" s="238" t="s">
        <v>3994</v>
      </c>
    </row>
    <row r="157" spans="1:65" s="2" customFormat="1" ht="16.5" customHeight="1">
      <c r="A157" s="39"/>
      <c r="B157" s="40"/>
      <c r="C157" s="227" t="s">
        <v>448</v>
      </c>
      <c r="D157" s="227" t="s">
        <v>193</v>
      </c>
      <c r="E157" s="228" t="s">
        <v>3995</v>
      </c>
      <c r="F157" s="229" t="s">
        <v>3996</v>
      </c>
      <c r="G157" s="230" t="s">
        <v>995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198</v>
      </c>
      <c r="AT157" s="238" t="s">
        <v>193</v>
      </c>
      <c r="AU157" s="238" t="s">
        <v>84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198</v>
      </c>
      <c r="BM157" s="238" t="s">
        <v>3997</v>
      </c>
    </row>
    <row r="158" spans="1:65" s="2" customFormat="1" ht="24.15" customHeight="1">
      <c r="A158" s="39"/>
      <c r="B158" s="40"/>
      <c r="C158" s="227" t="s">
        <v>378</v>
      </c>
      <c r="D158" s="227" t="s">
        <v>193</v>
      </c>
      <c r="E158" s="228" t="s">
        <v>3998</v>
      </c>
      <c r="F158" s="229" t="s">
        <v>3999</v>
      </c>
      <c r="G158" s="230" t="s">
        <v>400</v>
      </c>
      <c r="H158" s="231">
        <v>2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198</v>
      </c>
      <c r="AT158" s="238" t="s">
        <v>193</v>
      </c>
      <c r="AU158" s="238" t="s">
        <v>84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198</v>
      </c>
      <c r="BM158" s="238" t="s">
        <v>4000</v>
      </c>
    </row>
    <row r="159" spans="1:65" s="2" customFormat="1" ht="21.75" customHeight="1">
      <c r="A159" s="39"/>
      <c r="B159" s="40"/>
      <c r="C159" s="284" t="s">
        <v>7</v>
      </c>
      <c r="D159" s="284" t="s">
        <v>310</v>
      </c>
      <c r="E159" s="285" t="s">
        <v>4001</v>
      </c>
      <c r="F159" s="286" t="s">
        <v>4002</v>
      </c>
      <c r="G159" s="287" t="s">
        <v>400</v>
      </c>
      <c r="H159" s="288">
        <v>2</v>
      </c>
      <c r="I159" s="289"/>
      <c r="J159" s="290">
        <f>ROUND(I159*H159,2)</f>
        <v>0</v>
      </c>
      <c r="K159" s="286" t="s">
        <v>197</v>
      </c>
      <c r="L159" s="291"/>
      <c r="M159" s="292" t="s">
        <v>1</v>
      </c>
      <c r="N159" s="293" t="s">
        <v>41</v>
      </c>
      <c r="O159" s="92"/>
      <c r="P159" s="236">
        <f>O159*H159</f>
        <v>0</v>
      </c>
      <c r="Q159" s="236">
        <v>1.6</v>
      </c>
      <c r="R159" s="236">
        <f>Q159*H159</f>
        <v>3.2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247</v>
      </c>
      <c r="AT159" s="238" t="s">
        <v>310</v>
      </c>
      <c r="AU159" s="238" t="s">
        <v>84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198</v>
      </c>
      <c r="BM159" s="238" t="s">
        <v>4003</v>
      </c>
    </row>
    <row r="160" spans="1:65" s="2" customFormat="1" ht="24.15" customHeight="1">
      <c r="A160" s="39"/>
      <c r="B160" s="40"/>
      <c r="C160" s="227" t="s">
        <v>356</v>
      </c>
      <c r="D160" s="227" t="s">
        <v>193</v>
      </c>
      <c r="E160" s="228" t="s">
        <v>4004</v>
      </c>
      <c r="F160" s="229" t="s">
        <v>4005</v>
      </c>
      <c r="G160" s="230" t="s">
        <v>400</v>
      </c>
      <c r="H160" s="231">
        <v>2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198</v>
      </c>
      <c r="AT160" s="238" t="s">
        <v>193</v>
      </c>
      <c r="AU160" s="238" t="s">
        <v>84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198</v>
      </c>
      <c r="BM160" s="238" t="s">
        <v>4006</v>
      </c>
    </row>
    <row r="161" spans="1:65" s="2" customFormat="1" ht="24.15" customHeight="1">
      <c r="A161" s="39"/>
      <c r="B161" s="40"/>
      <c r="C161" s="227" t="s">
        <v>368</v>
      </c>
      <c r="D161" s="227" t="s">
        <v>193</v>
      </c>
      <c r="E161" s="228" t="s">
        <v>4007</v>
      </c>
      <c r="F161" s="229" t="s">
        <v>4008</v>
      </c>
      <c r="G161" s="230" t="s">
        <v>400</v>
      </c>
      <c r="H161" s="231">
        <v>2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198</v>
      </c>
      <c r="AT161" s="238" t="s">
        <v>193</v>
      </c>
      <c r="AU161" s="238" t="s">
        <v>84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198</v>
      </c>
      <c r="BM161" s="238" t="s">
        <v>4009</v>
      </c>
    </row>
    <row r="162" spans="1:65" s="2" customFormat="1" ht="24.15" customHeight="1">
      <c r="A162" s="39"/>
      <c r="B162" s="40"/>
      <c r="C162" s="227" t="s">
        <v>373</v>
      </c>
      <c r="D162" s="227" t="s">
        <v>193</v>
      </c>
      <c r="E162" s="228" t="s">
        <v>4010</v>
      </c>
      <c r="F162" s="229" t="s">
        <v>4011</v>
      </c>
      <c r="G162" s="230" t="s">
        <v>400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198</v>
      </c>
      <c r="AT162" s="238" t="s">
        <v>193</v>
      </c>
      <c r="AU162" s="238" t="s">
        <v>84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198</v>
      </c>
      <c r="BM162" s="238" t="s">
        <v>4012</v>
      </c>
    </row>
    <row r="163" spans="1:65" s="2" customFormat="1" ht="21.75" customHeight="1">
      <c r="A163" s="39"/>
      <c r="B163" s="40"/>
      <c r="C163" s="227" t="s">
        <v>382</v>
      </c>
      <c r="D163" s="227" t="s">
        <v>193</v>
      </c>
      <c r="E163" s="228" t="s">
        <v>4013</v>
      </c>
      <c r="F163" s="229" t="s">
        <v>4014</v>
      </c>
      <c r="G163" s="230" t="s">
        <v>400</v>
      </c>
      <c r="H163" s="231">
        <v>2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198</v>
      </c>
      <c r="AT163" s="238" t="s">
        <v>193</v>
      </c>
      <c r="AU163" s="238" t="s">
        <v>84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198</v>
      </c>
      <c r="BM163" s="238" t="s">
        <v>4015</v>
      </c>
    </row>
    <row r="164" spans="1:65" s="2" customFormat="1" ht="16.5" customHeight="1">
      <c r="A164" s="39"/>
      <c r="B164" s="40"/>
      <c r="C164" s="227" t="s">
        <v>428</v>
      </c>
      <c r="D164" s="227" t="s">
        <v>193</v>
      </c>
      <c r="E164" s="228" t="s">
        <v>4016</v>
      </c>
      <c r="F164" s="229" t="s">
        <v>4017</v>
      </c>
      <c r="G164" s="230" t="s">
        <v>995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198</v>
      </c>
      <c r="AT164" s="238" t="s">
        <v>193</v>
      </c>
      <c r="AU164" s="238" t="s">
        <v>84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198</v>
      </c>
      <c r="BM164" s="238" t="s">
        <v>4018</v>
      </c>
    </row>
    <row r="165" spans="1:63" s="12" customFormat="1" ht="25.9" customHeight="1">
      <c r="A165" s="12"/>
      <c r="B165" s="211"/>
      <c r="C165" s="212"/>
      <c r="D165" s="213" t="s">
        <v>75</v>
      </c>
      <c r="E165" s="214" t="s">
        <v>865</v>
      </c>
      <c r="F165" s="214" t="s">
        <v>4019</v>
      </c>
      <c r="G165" s="212"/>
      <c r="H165" s="212"/>
      <c r="I165" s="215"/>
      <c r="J165" s="216">
        <f>BK165</f>
        <v>0</v>
      </c>
      <c r="K165" s="212"/>
      <c r="L165" s="217"/>
      <c r="M165" s="218"/>
      <c r="N165" s="219"/>
      <c r="O165" s="219"/>
      <c r="P165" s="220">
        <f>P166</f>
        <v>0</v>
      </c>
      <c r="Q165" s="219"/>
      <c r="R165" s="220">
        <f>R166</f>
        <v>0</v>
      </c>
      <c r="S165" s="219"/>
      <c r="T165" s="22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84</v>
      </c>
      <c r="AT165" s="223" t="s">
        <v>75</v>
      </c>
      <c r="AU165" s="223" t="s">
        <v>76</v>
      </c>
      <c r="AY165" s="222" t="s">
        <v>191</v>
      </c>
      <c r="BK165" s="224">
        <f>BK166</f>
        <v>0</v>
      </c>
    </row>
    <row r="166" spans="1:65" s="2" customFormat="1" ht="24.15" customHeight="1">
      <c r="A166" s="39"/>
      <c r="B166" s="40"/>
      <c r="C166" s="227" t="s">
        <v>418</v>
      </c>
      <c r="D166" s="227" t="s">
        <v>193</v>
      </c>
      <c r="E166" s="228" t="s">
        <v>4020</v>
      </c>
      <c r="F166" s="229" t="s">
        <v>4021</v>
      </c>
      <c r="G166" s="230" t="s">
        <v>289</v>
      </c>
      <c r="H166" s="231">
        <v>7.589</v>
      </c>
      <c r="I166" s="232"/>
      <c r="J166" s="233">
        <f>ROUND(I166*H166,2)</f>
        <v>0</v>
      </c>
      <c r="K166" s="229" t="s">
        <v>1</v>
      </c>
      <c r="L166" s="45"/>
      <c r="M166" s="298" t="s">
        <v>1</v>
      </c>
      <c r="N166" s="299" t="s">
        <v>41</v>
      </c>
      <c r="O166" s="300"/>
      <c r="P166" s="301">
        <f>O166*H166</f>
        <v>0</v>
      </c>
      <c r="Q166" s="301">
        <v>0</v>
      </c>
      <c r="R166" s="301">
        <f>Q166*H166</f>
        <v>0</v>
      </c>
      <c r="S166" s="301">
        <v>0</v>
      </c>
      <c r="T166" s="30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198</v>
      </c>
      <c r="AT166" s="238" t="s">
        <v>193</v>
      </c>
      <c r="AU166" s="238" t="s">
        <v>84</v>
      </c>
      <c r="AY166" s="18" t="s">
        <v>191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198</v>
      </c>
      <c r="BM166" s="238" t="s">
        <v>4022</v>
      </c>
    </row>
    <row r="167" spans="1:31" s="2" customFormat="1" ht="6.95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123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3915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4023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ROUND((SUM(BE124:BE174)),2)</f>
        <v>0</v>
      </c>
      <c r="G35" s="39"/>
      <c r="H35" s="39"/>
      <c r="I35" s="165">
        <v>0.21</v>
      </c>
      <c r="J35" s="164">
        <f>ROUND(((SUM(BE124:BE174))*I35),2)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ROUND((SUM(BF124:BF174)),2)</f>
        <v>0</v>
      </c>
      <c r="G36" s="39"/>
      <c r="H36" s="39"/>
      <c r="I36" s="165">
        <v>0.15</v>
      </c>
      <c r="J36" s="164">
        <f>ROUND(((SUM(BF124:BF174))*I36),2)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ROUND((SUM(BG124:BG174)),2)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ROUND((SUM(BH124:BH174)),2)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ROUND((SUM(BI124:BI174)),2)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3915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D.2.2. - Splašková a tuková 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3917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3918</v>
      </c>
      <c r="E100" s="192"/>
      <c r="F100" s="192"/>
      <c r="G100" s="192"/>
      <c r="H100" s="192"/>
      <c r="I100" s="192"/>
      <c r="J100" s="193">
        <f>J153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3919</v>
      </c>
      <c r="E101" s="192"/>
      <c r="F101" s="192"/>
      <c r="G101" s="192"/>
      <c r="H101" s="192"/>
      <c r="I101" s="192"/>
      <c r="J101" s="193">
        <f>J160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3920</v>
      </c>
      <c r="E102" s="192"/>
      <c r="F102" s="192"/>
      <c r="G102" s="192"/>
      <c r="H102" s="192"/>
      <c r="I102" s="192"/>
      <c r="J102" s="193">
        <f>J173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3915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2235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D.2.2. - Splašková a tuková kanalizace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Kyselka 410, Mostecké Předměstí, Bílina</v>
      </c>
      <c r="G118" s="41"/>
      <c r="H118" s="41"/>
      <c r="I118" s="33" t="s">
        <v>22</v>
      </c>
      <c r="J118" s="80" t="str">
        <f>IF(J14="","",J14)</f>
        <v>22. 5. 2023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Bílina, Břežánská 50/4, Bílina</v>
      </c>
      <c r="G120" s="41"/>
      <c r="H120" s="41"/>
      <c r="I120" s="33" t="s">
        <v>30</v>
      </c>
      <c r="J120" s="37" t="str">
        <f>E23</f>
        <v>Ing. arch. Jan Heller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177</v>
      </c>
      <c r="D123" s="203" t="s">
        <v>61</v>
      </c>
      <c r="E123" s="203" t="s">
        <v>57</v>
      </c>
      <c r="F123" s="203" t="s">
        <v>58</v>
      </c>
      <c r="G123" s="203" t="s">
        <v>178</v>
      </c>
      <c r="H123" s="203" t="s">
        <v>179</v>
      </c>
      <c r="I123" s="203" t="s">
        <v>180</v>
      </c>
      <c r="J123" s="203" t="s">
        <v>147</v>
      </c>
      <c r="K123" s="204" t="s">
        <v>181</v>
      </c>
      <c r="L123" s="205"/>
      <c r="M123" s="101" t="s">
        <v>1</v>
      </c>
      <c r="N123" s="102" t="s">
        <v>40</v>
      </c>
      <c r="O123" s="102" t="s">
        <v>182</v>
      </c>
      <c r="P123" s="102" t="s">
        <v>183</v>
      </c>
      <c r="Q123" s="102" t="s">
        <v>184</v>
      </c>
      <c r="R123" s="102" t="s">
        <v>185</v>
      </c>
      <c r="S123" s="102" t="s">
        <v>186</v>
      </c>
      <c r="T123" s="103" t="s">
        <v>187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188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P125+P153+P160+P173</f>
        <v>0</v>
      </c>
      <c r="Q124" s="105"/>
      <c r="R124" s="208">
        <f>R125+R153+R160+R173</f>
        <v>22.75</v>
      </c>
      <c r="S124" s="105"/>
      <c r="T124" s="209">
        <f>T125+T153+T160+T173</f>
        <v>5.22484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149</v>
      </c>
      <c r="BK124" s="210">
        <f>BK125+BK153+BK160+BK173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84</v>
      </c>
      <c r="F125" s="214" t="s">
        <v>192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SUM(P126:P152)</f>
        <v>0</v>
      </c>
      <c r="Q125" s="219"/>
      <c r="R125" s="220">
        <f>SUM(R126:R152)</f>
        <v>22.75</v>
      </c>
      <c r="S125" s="219"/>
      <c r="T125" s="221">
        <f>SUM(T126:T152)</f>
        <v>5.22484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84</v>
      </c>
      <c r="AT125" s="223" t="s">
        <v>75</v>
      </c>
      <c r="AU125" s="223" t="s">
        <v>76</v>
      </c>
      <c r="AY125" s="222" t="s">
        <v>191</v>
      </c>
      <c r="BK125" s="224">
        <f>SUM(BK126:BK152)</f>
        <v>0</v>
      </c>
    </row>
    <row r="126" spans="1:65" s="2" customFormat="1" ht="16.5" customHeight="1">
      <c r="A126" s="39"/>
      <c r="B126" s="40"/>
      <c r="C126" s="227" t="s">
        <v>474</v>
      </c>
      <c r="D126" s="227" t="s">
        <v>193</v>
      </c>
      <c r="E126" s="228" t="s">
        <v>4024</v>
      </c>
      <c r="F126" s="229" t="s">
        <v>4025</v>
      </c>
      <c r="G126" s="230" t="s">
        <v>209</v>
      </c>
      <c r="H126" s="231">
        <v>6.5</v>
      </c>
      <c r="I126" s="232"/>
      <c r="J126" s="233">
        <f>ROUND(I126*H126,2)</f>
        <v>0</v>
      </c>
      <c r="K126" s="229" t="s">
        <v>197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0.018</v>
      </c>
      <c r="T126" s="237">
        <f>S126*H126</f>
        <v>0.11699999999999999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198</v>
      </c>
      <c r="AT126" s="238" t="s">
        <v>193</v>
      </c>
      <c r="AU126" s="238" t="s">
        <v>84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198</v>
      </c>
      <c r="BM126" s="238" t="s">
        <v>4026</v>
      </c>
    </row>
    <row r="127" spans="1:65" s="2" customFormat="1" ht="16.5" customHeight="1">
      <c r="A127" s="39"/>
      <c r="B127" s="40"/>
      <c r="C127" s="227" t="s">
        <v>467</v>
      </c>
      <c r="D127" s="227" t="s">
        <v>193</v>
      </c>
      <c r="E127" s="228" t="s">
        <v>4027</v>
      </c>
      <c r="F127" s="229" t="s">
        <v>4028</v>
      </c>
      <c r="G127" s="230" t="s">
        <v>196</v>
      </c>
      <c r="H127" s="231">
        <v>65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0.03</v>
      </c>
      <c r="T127" s="237">
        <f>S127*H127</f>
        <v>1.95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198</v>
      </c>
      <c r="AT127" s="238" t="s">
        <v>193</v>
      </c>
      <c r="AU127" s="238" t="s">
        <v>84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198</v>
      </c>
      <c r="BM127" s="238" t="s">
        <v>4029</v>
      </c>
    </row>
    <row r="128" spans="1:65" s="2" customFormat="1" ht="16.5" customHeight="1">
      <c r="A128" s="39"/>
      <c r="B128" s="40"/>
      <c r="C128" s="227" t="s">
        <v>478</v>
      </c>
      <c r="D128" s="227" t="s">
        <v>193</v>
      </c>
      <c r="E128" s="228" t="s">
        <v>4030</v>
      </c>
      <c r="F128" s="229" t="s">
        <v>4031</v>
      </c>
      <c r="G128" s="230" t="s">
        <v>209</v>
      </c>
      <c r="H128" s="231">
        <v>16.25</v>
      </c>
      <c r="I128" s="232"/>
      <c r="J128" s="233">
        <f>ROUND(I128*H128,2)</f>
        <v>0</v>
      </c>
      <c r="K128" s="229" t="s">
        <v>197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0.032</v>
      </c>
      <c r="T128" s="237">
        <f>S128*H128</f>
        <v>0.52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198</v>
      </c>
      <c r="AT128" s="238" t="s">
        <v>193</v>
      </c>
      <c r="AU128" s="238" t="s">
        <v>84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198</v>
      </c>
      <c r="BM128" s="238" t="s">
        <v>4032</v>
      </c>
    </row>
    <row r="129" spans="1:65" s="2" customFormat="1" ht="33" customHeight="1">
      <c r="A129" s="39"/>
      <c r="B129" s="40"/>
      <c r="C129" s="227" t="s">
        <v>286</v>
      </c>
      <c r="D129" s="227" t="s">
        <v>193</v>
      </c>
      <c r="E129" s="228" t="s">
        <v>3921</v>
      </c>
      <c r="F129" s="229" t="s">
        <v>3922</v>
      </c>
      <c r="G129" s="230" t="s">
        <v>196</v>
      </c>
      <c r="H129" s="231">
        <v>10.991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4033</v>
      </c>
    </row>
    <row r="130" spans="1:65" s="2" customFormat="1" ht="24.15" customHeight="1">
      <c r="A130" s="39"/>
      <c r="B130" s="40"/>
      <c r="C130" s="227" t="s">
        <v>293</v>
      </c>
      <c r="D130" s="227" t="s">
        <v>193</v>
      </c>
      <c r="E130" s="228" t="s">
        <v>4034</v>
      </c>
      <c r="F130" s="229" t="s">
        <v>4035</v>
      </c>
      <c r="G130" s="230" t="s">
        <v>196</v>
      </c>
      <c r="H130" s="231">
        <v>10.991</v>
      </c>
      <c r="I130" s="232"/>
      <c r="J130" s="233">
        <f>ROUND(I130*H130,2)</f>
        <v>0</v>
      </c>
      <c r="K130" s="229" t="s">
        <v>197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0.24</v>
      </c>
      <c r="T130" s="237">
        <f>S130*H130</f>
        <v>2.6378399999999997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4036</v>
      </c>
    </row>
    <row r="131" spans="1:65" s="2" customFormat="1" ht="24.15" customHeight="1">
      <c r="A131" s="39"/>
      <c r="B131" s="40"/>
      <c r="C131" s="227" t="s">
        <v>84</v>
      </c>
      <c r="D131" s="227" t="s">
        <v>193</v>
      </c>
      <c r="E131" s="228" t="s">
        <v>3927</v>
      </c>
      <c r="F131" s="229" t="s">
        <v>3928</v>
      </c>
      <c r="G131" s="230" t="s">
        <v>336</v>
      </c>
      <c r="H131" s="231">
        <v>4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198</v>
      </c>
      <c r="AT131" s="238" t="s">
        <v>193</v>
      </c>
      <c r="AU131" s="238" t="s">
        <v>84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198</v>
      </c>
      <c r="BM131" s="238" t="s">
        <v>4037</v>
      </c>
    </row>
    <row r="132" spans="1:65" s="2" customFormat="1" ht="24.15" customHeight="1">
      <c r="A132" s="39"/>
      <c r="B132" s="40"/>
      <c r="C132" s="227" t="s">
        <v>86</v>
      </c>
      <c r="D132" s="227" t="s">
        <v>193</v>
      </c>
      <c r="E132" s="228" t="s">
        <v>3930</v>
      </c>
      <c r="F132" s="229" t="s">
        <v>3931</v>
      </c>
      <c r="G132" s="230" t="s">
        <v>336</v>
      </c>
      <c r="H132" s="231">
        <v>4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198</v>
      </c>
      <c r="AT132" s="238" t="s">
        <v>193</v>
      </c>
      <c r="AU132" s="238" t="s">
        <v>84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198</v>
      </c>
      <c r="BM132" s="238" t="s">
        <v>4038</v>
      </c>
    </row>
    <row r="133" spans="1:65" s="2" customFormat="1" ht="24.15" customHeight="1">
      <c r="A133" s="39"/>
      <c r="B133" s="40"/>
      <c r="C133" s="227" t="s">
        <v>233</v>
      </c>
      <c r="D133" s="227" t="s">
        <v>193</v>
      </c>
      <c r="E133" s="228" t="s">
        <v>4039</v>
      </c>
      <c r="F133" s="229" t="s">
        <v>4040</v>
      </c>
      <c r="G133" s="230" t="s">
        <v>209</v>
      </c>
      <c r="H133" s="231">
        <v>3.375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4041</v>
      </c>
    </row>
    <row r="134" spans="1:65" s="2" customFormat="1" ht="33" customHeight="1">
      <c r="A134" s="39"/>
      <c r="B134" s="40"/>
      <c r="C134" s="227" t="s">
        <v>206</v>
      </c>
      <c r="D134" s="227" t="s">
        <v>193</v>
      </c>
      <c r="E134" s="228" t="s">
        <v>4042</v>
      </c>
      <c r="F134" s="229" t="s">
        <v>4043</v>
      </c>
      <c r="G134" s="230" t="s">
        <v>209</v>
      </c>
      <c r="H134" s="231">
        <v>198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84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4044</v>
      </c>
    </row>
    <row r="135" spans="1:65" s="2" customFormat="1" ht="21.75" customHeight="1">
      <c r="A135" s="39"/>
      <c r="B135" s="40"/>
      <c r="C135" s="227" t="s">
        <v>198</v>
      </c>
      <c r="D135" s="227" t="s">
        <v>193</v>
      </c>
      <c r="E135" s="228" t="s">
        <v>3936</v>
      </c>
      <c r="F135" s="229" t="s">
        <v>3937</v>
      </c>
      <c r="G135" s="230" t="s">
        <v>196</v>
      </c>
      <c r="H135" s="231">
        <v>396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84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4045</v>
      </c>
    </row>
    <row r="136" spans="1:65" s="2" customFormat="1" ht="24.15" customHeight="1">
      <c r="A136" s="39"/>
      <c r="B136" s="40"/>
      <c r="C136" s="227" t="s">
        <v>221</v>
      </c>
      <c r="D136" s="227" t="s">
        <v>193</v>
      </c>
      <c r="E136" s="228" t="s">
        <v>3939</v>
      </c>
      <c r="F136" s="229" t="s">
        <v>3940</v>
      </c>
      <c r="G136" s="230" t="s">
        <v>196</v>
      </c>
      <c r="H136" s="231">
        <v>396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4046</v>
      </c>
    </row>
    <row r="137" spans="1:65" s="2" customFormat="1" ht="37.8" customHeight="1">
      <c r="A137" s="39"/>
      <c r="B137" s="40"/>
      <c r="C137" s="227" t="s">
        <v>242</v>
      </c>
      <c r="D137" s="227" t="s">
        <v>193</v>
      </c>
      <c r="E137" s="228" t="s">
        <v>253</v>
      </c>
      <c r="F137" s="229" t="s">
        <v>254</v>
      </c>
      <c r="G137" s="230" t="s">
        <v>209</v>
      </c>
      <c r="H137" s="231">
        <v>37.552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198</v>
      </c>
      <c r="AT137" s="238" t="s">
        <v>193</v>
      </c>
      <c r="AU137" s="238" t="s">
        <v>84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198</v>
      </c>
      <c r="BM137" s="238" t="s">
        <v>4047</v>
      </c>
    </row>
    <row r="138" spans="1:51" s="13" customFormat="1" ht="12">
      <c r="A138" s="13"/>
      <c r="B138" s="240"/>
      <c r="C138" s="241"/>
      <c r="D138" s="242" t="s">
        <v>200</v>
      </c>
      <c r="E138" s="243" t="s">
        <v>1</v>
      </c>
      <c r="F138" s="244" t="s">
        <v>4048</v>
      </c>
      <c r="G138" s="241"/>
      <c r="H138" s="245">
        <v>37.552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200</v>
      </c>
      <c r="AU138" s="251" t="s">
        <v>84</v>
      </c>
      <c r="AV138" s="13" t="s">
        <v>86</v>
      </c>
      <c r="AW138" s="13" t="s">
        <v>32</v>
      </c>
      <c r="AX138" s="13" t="s">
        <v>84</v>
      </c>
      <c r="AY138" s="251" t="s">
        <v>191</v>
      </c>
    </row>
    <row r="139" spans="1:65" s="2" customFormat="1" ht="37.8" customHeight="1">
      <c r="A139" s="39"/>
      <c r="B139" s="40"/>
      <c r="C139" s="227" t="s">
        <v>428</v>
      </c>
      <c r="D139" s="227" t="s">
        <v>193</v>
      </c>
      <c r="E139" s="228" t="s">
        <v>261</v>
      </c>
      <c r="F139" s="229" t="s">
        <v>262</v>
      </c>
      <c r="G139" s="230" t="s">
        <v>209</v>
      </c>
      <c r="H139" s="231">
        <v>187.76</v>
      </c>
      <c r="I139" s="232"/>
      <c r="J139" s="233">
        <f>ROUND(I139*H139,2)</f>
        <v>0</v>
      </c>
      <c r="K139" s="229" t="s">
        <v>197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84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4049</v>
      </c>
    </row>
    <row r="140" spans="1:51" s="13" customFormat="1" ht="12">
      <c r="A140" s="13"/>
      <c r="B140" s="240"/>
      <c r="C140" s="241"/>
      <c r="D140" s="242" t="s">
        <v>200</v>
      </c>
      <c r="E140" s="241"/>
      <c r="F140" s="244" t="s">
        <v>4050</v>
      </c>
      <c r="G140" s="241"/>
      <c r="H140" s="245">
        <v>187.76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200</v>
      </c>
      <c r="AU140" s="251" t="s">
        <v>84</v>
      </c>
      <c r="AV140" s="13" t="s">
        <v>86</v>
      </c>
      <c r="AW140" s="13" t="s">
        <v>4</v>
      </c>
      <c r="AX140" s="13" t="s">
        <v>84</v>
      </c>
      <c r="AY140" s="251" t="s">
        <v>191</v>
      </c>
    </row>
    <row r="141" spans="1:65" s="2" customFormat="1" ht="24.15" customHeight="1">
      <c r="A141" s="39"/>
      <c r="B141" s="40"/>
      <c r="C141" s="227" t="s">
        <v>247</v>
      </c>
      <c r="D141" s="227" t="s">
        <v>193</v>
      </c>
      <c r="E141" s="228" t="s">
        <v>3944</v>
      </c>
      <c r="F141" s="229" t="s">
        <v>3945</v>
      </c>
      <c r="G141" s="230" t="s">
        <v>209</v>
      </c>
      <c r="H141" s="231">
        <v>37.552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198</v>
      </c>
      <c r="AT141" s="238" t="s">
        <v>193</v>
      </c>
      <c r="AU141" s="238" t="s">
        <v>84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4051</v>
      </c>
    </row>
    <row r="142" spans="1:65" s="2" customFormat="1" ht="24.15" customHeight="1">
      <c r="A142" s="39"/>
      <c r="B142" s="40"/>
      <c r="C142" s="227" t="s">
        <v>260</v>
      </c>
      <c r="D142" s="227" t="s">
        <v>193</v>
      </c>
      <c r="E142" s="228" t="s">
        <v>287</v>
      </c>
      <c r="F142" s="229" t="s">
        <v>288</v>
      </c>
      <c r="G142" s="230" t="s">
        <v>289</v>
      </c>
      <c r="H142" s="231">
        <v>82.614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198</v>
      </c>
      <c r="AT142" s="238" t="s">
        <v>193</v>
      </c>
      <c r="AU142" s="238" t="s">
        <v>84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198</v>
      </c>
      <c r="BM142" s="238" t="s">
        <v>4052</v>
      </c>
    </row>
    <row r="143" spans="1:51" s="13" customFormat="1" ht="12">
      <c r="A143" s="13"/>
      <c r="B143" s="240"/>
      <c r="C143" s="241"/>
      <c r="D143" s="242" t="s">
        <v>200</v>
      </c>
      <c r="E143" s="241"/>
      <c r="F143" s="244" t="s">
        <v>4053</v>
      </c>
      <c r="G143" s="241"/>
      <c r="H143" s="245">
        <v>82.614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200</v>
      </c>
      <c r="AU143" s="251" t="s">
        <v>84</v>
      </c>
      <c r="AV143" s="13" t="s">
        <v>86</v>
      </c>
      <c r="AW143" s="13" t="s">
        <v>4</v>
      </c>
      <c r="AX143" s="13" t="s">
        <v>84</v>
      </c>
      <c r="AY143" s="251" t="s">
        <v>191</v>
      </c>
    </row>
    <row r="144" spans="1:65" s="2" customFormat="1" ht="16.5" customHeight="1">
      <c r="A144" s="39"/>
      <c r="B144" s="40"/>
      <c r="C144" s="227" t="s">
        <v>252</v>
      </c>
      <c r="D144" s="227" t="s">
        <v>193</v>
      </c>
      <c r="E144" s="228" t="s">
        <v>2248</v>
      </c>
      <c r="F144" s="229" t="s">
        <v>2249</v>
      </c>
      <c r="G144" s="230" t="s">
        <v>209</v>
      </c>
      <c r="H144" s="231">
        <v>37.552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198</v>
      </c>
      <c r="AT144" s="238" t="s">
        <v>193</v>
      </c>
      <c r="AU144" s="238" t="s">
        <v>84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198</v>
      </c>
      <c r="BM144" s="238" t="s">
        <v>4054</v>
      </c>
    </row>
    <row r="145" spans="1:65" s="2" customFormat="1" ht="24.15" customHeight="1">
      <c r="A145" s="39"/>
      <c r="B145" s="40"/>
      <c r="C145" s="227" t="s">
        <v>270</v>
      </c>
      <c r="D145" s="227" t="s">
        <v>193</v>
      </c>
      <c r="E145" s="228" t="s">
        <v>294</v>
      </c>
      <c r="F145" s="229" t="s">
        <v>295</v>
      </c>
      <c r="G145" s="230" t="s">
        <v>209</v>
      </c>
      <c r="H145" s="231">
        <v>138.023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198</v>
      </c>
      <c r="AT145" s="238" t="s">
        <v>193</v>
      </c>
      <c r="AU145" s="238" t="s">
        <v>84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4055</v>
      </c>
    </row>
    <row r="146" spans="1:65" s="2" customFormat="1" ht="16.5" customHeight="1">
      <c r="A146" s="39"/>
      <c r="B146" s="40"/>
      <c r="C146" s="227" t="s">
        <v>265</v>
      </c>
      <c r="D146" s="227" t="s">
        <v>193</v>
      </c>
      <c r="E146" s="228" t="s">
        <v>2252</v>
      </c>
      <c r="F146" s="229" t="s">
        <v>3950</v>
      </c>
      <c r="G146" s="230" t="s">
        <v>209</v>
      </c>
      <c r="H146" s="231">
        <v>39.6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198</v>
      </c>
      <c r="AT146" s="238" t="s">
        <v>193</v>
      </c>
      <c r="AU146" s="238" t="s">
        <v>84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198</v>
      </c>
      <c r="BM146" s="238" t="s">
        <v>4056</v>
      </c>
    </row>
    <row r="147" spans="1:65" s="2" customFormat="1" ht="24.15" customHeight="1">
      <c r="A147" s="39"/>
      <c r="B147" s="40"/>
      <c r="C147" s="227" t="s">
        <v>8</v>
      </c>
      <c r="D147" s="227" t="s">
        <v>193</v>
      </c>
      <c r="E147" s="228" t="s">
        <v>3952</v>
      </c>
      <c r="F147" s="229" t="s">
        <v>3953</v>
      </c>
      <c r="G147" s="230" t="s">
        <v>196</v>
      </c>
      <c r="H147" s="231">
        <v>10.991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198</v>
      </c>
      <c r="AT147" s="238" t="s">
        <v>193</v>
      </c>
      <c r="AU147" s="238" t="s">
        <v>84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198</v>
      </c>
      <c r="BM147" s="238" t="s">
        <v>4057</v>
      </c>
    </row>
    <row r="148" spans="1:65" s="2" customFormat="1" ht="16.5" customHeight="1">
      <c r="A148" s="39"/>
      <c r="B148" s="40"/>
      <c r="C148" s="227" t="s">
        <v>309</v>
      </c>
      <c r="D148" s="227" t="s">
        <v>193</v>
      </c>
      <c r="E148" s="228" t="s">
        <v>4058</v>
      </c>
      <c r="F148" s="229" t="s">
        <v>4059</v>
      </c>
      <c r="G148" s="230" t="s">
        <v>196</v>
      </c>
      <c r="H148" s="231">
        <v>65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198</v>
      </c>
      <c r="AT148" s="238" t="s">
        <v>193</v>
      </c>
      <c r="AU148" s="238" t="s">
        <v>84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198</v>
      </c>
      <c r="BM148" s="238" t="s">
        <v>4060</v>
      </c>
    </row>
    <row r="149" spans="1:65" s="2" customFormat="1" ht="16.5" customHeight="1">
      <c r="A149" s="39"/>
      <c r="B149" s="40"/>
      <c r="C149" s="284" t="s">
        <v>432</v>
      </c>
      <c r="D149" s="284" t="s">
        <v>310</v>
      </c>
      <c r="E149" s="285" t="s">
        <v>4061</v>
      </c>
      <c r="F149" s="286" t="s">
        <v>4062</v>
      </c>
      <c r="G149" s="287" t="s">
        <v>209</v>
      </c>
      <c r="H149" s="288">
        <v>1.3</v>
      </c>
      <c r="I149" s="289"/>
      <c r="J149" s="290">
        <f>ROUND(I149*H149,2)</f>
        <v>0</v>
      </c>
      <c r="K149" s="286" t="s">
        <v>1</v>
      </c>
      <c r="L149" s="291"/>
      <c r="M149" s="292" t="s">
        <v>1</v>
      </c>
      <c r="N149" s="293" t="s">
        <v>41</v>
      </c>
      <c r="O149" s="92"/>
      <c r="P149" s="236">
        <f>O149*H149</f>
        <v>0</v>
      </c>
      <c r="Q149" s="236">
        <v>1</v>
      </c>
      <c r="R149" s="236">
        <f>Q149*H149</f>
        <v>1.3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247</v>
      </c>
      <c r="AT149" s="238" t="s">
        <v>310</v>
      </c>
      <c r="AU149" s="238" t="s">
        <v>84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198</v>
      </c>
      <c r="BM149" s="238" t="s">
        <v>4063</v>
      </c>
    </row>
    <row r="150" spans="1:65" s="2" customFormat="1" ht="24.15" customHeight="1">
      <c r="A150" s="39"/>
      <c r="B150" s="40"/>
      <c r="C150" s="284" t="s">
        <v>442</v>
      </c>
      <c r="D150" s="284" t="s">
        <v>310</v>
      </c>
      <c r="E150" s="285" t="s">
        <v>4064</v>
      </c>
      <c r="F150" s="286" t="s">
        <v>4065</v>
      </c>
      <c r="G150" s="287" t="s">
        <v>209</v>
      </c>
      <c r="H150" s="288">
        <v>5.2</v>
      </c>
      <c r="I150" s="289"/>
      <c r="J150" s="290">
        <f>ROUND(I150*H150,2)</f>
        <v>0</v>
      </c>
      <c r="K150" s="286" t="s">
        <v>1</v>
      </c>
      <c r="L150" s="291"/>
      <c r="M150" s="292" t="s">
        <v>1</v>
      </c>
      <c r="N150" s="293" t="s">
        <v>41</v>
      </c>
      <c r="O150" s="92"/>
      <c r="P150" s="236">
        <f>O150*H150</f>
        <v>0</v>
      </c>
      <c r="Q150" s="236">
        <v>1</v>
      </c>
      <c r="R150" s="236">
        <f>Q150*H150</f>
        <v>5.2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247</v>
      </c>
      <c r="AT150" s="238" t="s">
        <v>310</v>
      </c>
      <c r="AU150" s="238" t="s">
        <v>84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198</v>
      </c>
      <c r="BM150" s="238" t="s">
        <v>4066</v>
      </c>
    </row>
    <row r="151" spans="1:65" s="2" customFormat="1" ht="16.5" customHeight="1">
      <c r="A151" s="39"/>
      <c r="B151" s="40"/>
      <c r="C151" s="284" t="s">
        <v>448</v>
      </c>
      <c r="D151" s="284" t="s">
        <v>310</v>
      </c>
      <c r="E151" s="285" t="s">
        <v>4067</v>
      </c>
      <c r="F151" s="286" t="s">
        <v>4068</v>
      </c>
      <c r="G151" s="287" t="s">
        <v>209</v>
      </c>
      <c r="H151" s="288">
        <v>16.25</v>
      </c>
      <c r="I151" s="289"/>
      <c r="J151" s="290">
        <f>ROUND(I151*H151,2)</f>
        <v>0</v>
      </c>
      <c r="K151" s="286" t="s">
        <v>1</v>
      </c>
      <c r="L151" s="291"/>
      <c r="M151" s="292" t="s">
        <v>1</v>
      </c>
      <c r="N151" s="293" t="s">
        <v>41</v>
      </c>
      <c r="O151" s="92"/>
      <c r="P151" s="236">
        <f>O151*H151</f>
        <v>0</v>
      </c>
      <c r="Q151" s="236">
        <v>1</v>
      </c>
      <c r="R151" s="236">
        <f>Q151*H151</f>
        <v>16.25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247</v>
      </c>
      <c r="AT151" s="238" t="s">
        <v>310</v>
      </c>
      <c r="AU151" s="238" t="s">
        <v>84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198</v>
      </c>
      <c r="BM151" s="238" t="s">
        <v>4069</v>
      </c>
    </row>
    <row r="152" spans="1:65" s="2" customFormat="1" ht="16.5" customHeight="1">
      <c r="A152" s="39"/>
      <c r="B152" s="40"/>
      <c r="C152" s="227" t="s">
        <v>316</v>
      </c>
      <c r="D152" s="227" t="s">
        <v>193</v>
      </c>
      <c r="E152" s="228" t="s">
        <v>4070</v>
      </c>
      <c r="F152" s="229" t="s">
        <v>4071</v>
      </c>
      <c r="G152" s="230" t="s">
        <v>995</v>
      </c>
      <c r="H152" s="231">
        <v>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198</v>
      </c>
      <c r="AT152" s="238" t="s">
        <v>193</v>
      </c>
      <c r="AU152" s="238" t="s">
        <v>84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198</v>
      </c>
      <c r="BM152" s="238" t="s">
        <v>4072</v>
      </c>
    </row>
    <row r="153" spans="1:63" s="12" customFormat="1" ht="25.9" customHeight="1">
      <c r="A153" s="12"/>
      <c r="B153" s="211"/>
      <c r="C153" s="212"/>
      <c r="D153" s="213" t="s">
        <v>75</v>
      </c>
      <c r="E153" s="214" t="s">
        <v>198</v>
      </c>
      <c r="F153" s="214" t="s">
        <v>565</v>
      </c>
      <c r="G153" s="212"/>
      <c r="H153" s="212"/>
      <c r="I153" s="215"/>
      <c r="J153" s="216">
        <f>BK153</f>
        <v>0</v>
      </c>
      <c r="K153" s="212"/>
      <c r="L153" s="217"/>
      <c r="M153" s="218"/>
      <c r="N153" s="219"/>
      <c r="O153" s="219"/>
      <c r="P153" s="220">
        <f>SUM(P154:P159)</f>
        <v>0</v>
      </c>
      <c r="Q153" s="219"/>
      <c r="R153" s="220">
        <f>SUM(R154:R159)</f>
        <v>0</v>
      </c>
      <c r="S153" s="219"/>
      <c r="T153" s="221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2" t="s">
        <v>84</v>
      </c>
      <c r="AT153" s="223" t="s">
        <v>75</v>
      </c>
      <c r="AU153" s="223" t="s">
        <v>76</v>
      </c>
      <c r="AY153" s="222" t="s">
        <v>191</v>
      </c>
      <c r="BK153" s="224">
        <f>SUM(BK154:BK159)</f>
        <v>0</v>
      </c>
    </row>
    <row r="154" spans="1:65" s="2" customFormat="1" ht="16.5" customHeight="1">
      <c r="A154" s="39"/>
      <c r="B154" s="40"/>
      <c r="C154" s="227" t="s">
        <v>321</v>
      </c>
      <c r="D154" s="227" t="s">
        <v>193</v>
      </c>
      <c r="E154" s="228" t="s">
        <v>2255</v>
      </c>
      <c r="F154" s="229" t="s">
        <v>2256</v>
      </c>
      <c r="G154" s="230" t="s">
        <v>209</v>
      </c>
      <c r="H154" s="231">
        <v>13.313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198</v>
      </c>
      <c r="AT154" s="238" t="s">
        <v>193</v>
      </c>
      <c r="AU154" s="238" t="s">
        <v>84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198</v>
      </c>
      <c r="BM154" s="238" t="s">
        <v>4073</v>
      </c>
    </row>
    <row r="155" spans="1:65" s="2" customFormat="1" ht="21.75" customHeight="1">
      <c r="A155" s="39"/>
      <c r="B155" s="40"/>
      <c r="C155" s="227" t="s">
        <v>333</v>
      </c>
      <c r="D155" s="227" t="s">
        <v>193</v>
      </c>
      <c r="E155" s="228" t="s">
        <v>3959</v>
      </c>
      <c r="F155" s="229" t="s">
        <v>3960</v>
      </c>
      <c r="G155" s="230" t="s">
        <v>400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198</v>
      </c>
      <c r="AT155" s="238" t="s">
        <v>193</v>
      </c>
      <c r="AU155" s="238" t="s">
        <v>84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198</v>
      </c>
      <c r="BM155" s="238" t="s">
        <v>4074</v>
      </c>
    </row>
    <row r="156" spans="1:65" s="2" customFormat="1" ht="21.75" customHeight="1">
      <c r="A156" s="39"/>
      <c r="B156" s="40"/>
      <c r="C156" s="227" t="s">
        <v>328</v>
      </c>
      <c r="D156" s="227" t="s">
        <v>193</v>
      </c>
      <c r="E156" s="228" t="s">
        <v>4075</v>
      </c>
      <c r="F156" s="229" t="s">
        <v>4076</v>
      </c>
      <c r="G156" s="230" t="s">
        <v>209</v>
      </c>
      <c r="H156" s="231">
        <v>0.338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198</v>
      </c>
      <c r="AT156" s="238" t="s">
        <v>193</v>
      </c>
      <c r="AU156" s="238" t="s">
        <v>84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198</v>
      </c>
      <c r="BM156" s="238" t="s">
        <v>4077</v>
      </c>
    </row>
    <row r="157" spans="1:65" s="2" customFormat="1" ht="24.15" customHeight="1">
      <c r="A157" s="39"/>
      <c r="B157" s="40"/>
      <c r="C157" s="227" t="s">
        <v>350</v>
      </c>
      <c r="D157" s="227" t="s">
        <v>193</v>
      </c>
      <c r="E157" s="228" t="s">
        <v>4078</v>
      </c>
      <c r="F157" s="229" t="s">
        <v>4079</v>
      </c>
      <c r="G157" s="230" t="s">
        <v>400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198</v>
      </c>
      <c r="AT157" s="238" t="s">
        <v>193</v>
      </c>
      <c r="AU157" s="238" t="s">
        <v>84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198</v>
      </c>
      <c r="BM157" s="238" t="s">
        <v>4080</v>
      </c>
    </row>
    <row r="158" spans="1:65" s="2" customFormat="1" ht="24.15" customHeight="1">
      <c r="A158" s="39"/>
      <c r="B158" s="40"/>
      <c r="C158" s="227" t="s">
        <v>7</v>
      </c>
      <c r="D158" s="227" t="s">
        <v>193</v>
      </c>
      <c r="E158" s="228" t="s">
        <v>4081</v>
      </c>
      <c r="F158" s="229" t="s">
        <v>4082</v>
      </c>
      <c r="G158" s="230" t="s">
        <v>400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198</v>
      </c>
      <c r="AT158" s="238" t="s">
        <v>193</v>
      </c>
      <c r="AU158" s="238" t="s">
        <v>84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198</v>
      </c>
      <c r="BM158" s="238" t="s">
        <v>4083</v>
      </c>
    </row>
    <row r="159" spans="1:65" s="2" customFormat="1" ht="24.15" customHeight="1">
      <c r="A159" s="39"/>
      <c r="B159" s="40"/>
      <c r="C159" s="227" t="s">
        <v>356</v>
      </c>
      <c r="D159" s="227" t="s">
        <v>193</v>
      </c>
      <c r="E159" s="228" t="s">
        <v>4010</v>
      </c>
      <c r="F159" s="229" t="s">
        <v>4084</v>
      </c>
      <c r="G159" s="230" t="s">
        <v>400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198</v>
      </c>
      <c r="AT159" s="238" t="s">
        <v>193</v>
      </c>
      <c r="AU159" s="238" t="s">
        <v>84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198</v>
      </c>
      <c r="BM159" s="238" t="s">
        <v>4085</v>
      </c>
    </row>
    <row r="160" spans="1:63" s="12" customFormat="1" ht="25.9" customHeight="1">
      <c r="A160" s="12"/>
      <c r="B160" s="211"/>
      <c r="C160" s="212"/>
      <c r="D160" s="213" t="s">
        <v>75</v>
      </c>
      <c r="E160" s="214" t="s">
        <v>247</v>
      </c>
      <c r="F160" s="214" t="s">
        <v>821</v>
      </c>
      <c r="G160" s="212"/>
      <c r="H160" s="212"/>
      <c r="I160" s="215"/>
      <c r="J160" s="216">
        <f>BK160</f>
        <v>0</v>
      </c>
      <c r="K160" s="212"/>
      <c r="L160" s="217"/>
      <c r="M160" s="218"/>
      <c r="N160" s="219"/>
      <c r="O160" s="219"/>
      <c r="P160" s="220">
        <f>SUM(P161:P172)</f>
        <v>0</v>
      </c>
      <c r="Q160" s="219"/>
      <c r="R160" s="220">
        <f>SUM(R161:R172)</f>
        <v>0</v>
      </c>
      <c r="S160" s="219"/>
      <c r="T160" s="221">
        <f>SUM(T161:T172)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84</v>
      </c>
      <c r="AT160" s="223" t="s">
        <v>75</v>
      </c>
      <c r="AU160" s="223" t="s">
        <v>76</v>
      </c>
      <c r="AY160" s="222" t="s">
        <v>191</v>
      </c>
      <c r="BK160" s="224">
        <f>SUM(BK161:BK172)</f>
        <v>0</v>
      </c>
    </row>
    <row r="161" spans="1:65" s="2" customFormat="1" ht="24.15" customHeight="1">
      <c r="A161" s="39"/>
      <c r="B161" s="40"/>
      <c r="C161" s="227" t="s">
        <v>391</v>
      </c>
      <c r="D161" s="227" t="s">
        <v>193</v>
      </c>
      <c r="E161" s="228" t="s">
        <v>4086</v>
      </c>
      <c r="F161" s="229" t="s">
        <v>4087</v>
      </c>
      <c r="G161" s="230" t="s">
        <v>400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198</v>
      </c>
      <c r="AT161" s="238" t="s">
        <v>193</v>
      </c>
      <c r="AU161" s="238" t="s">
        <v>84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198</v>
      </c>
      <c r="BM161" s="238" t="s">
        <v>4088</v>
      </c>
    </row>
    <row r="162" spans="1:65" s="2" customFormat="1" ht="24.15" customHeight="1">
      <c r="A162" s="39"/>
      <c r="B162" s="40"/>
      <c r="C162" s="227" t="s">
        <v>362</v>
      </c>
      <c r="D162" s="227" t="s">
        <v>193</v>
      </c>
      <c r="E162" s="228" t="s">
        <v>4089</v>
      </c>
      <c r="F162" s="229" t="s">
        <v>4090</v>
      </c>
      <c r="G162" s="230" t="s">
        <v>336</v>
      </c>
      <c r="H162" s="231">
        <v>6.3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198</v>
      </c>
      <c r="AT162" s="238" t="s">
        <v>193</v>
      </c>
      <c r="AU162" s="238" t="s">
        <v>84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198</v>
      </c>
      <c r="BM162" s="238" t="s">
        <v>4091</v>
      </c>
    </row>
    <row r="163" spans="1:65" s="2" customFormat="1" ht="24.15" customHeight="1">
      <c r="A163" s="39"/>
      <c r="B163" s="40"/>
      <c r="C163" s="227" t="s">
        <v>368</v>
      </c>
      <c r="D163" s="227" t="s">
        <v>193</v>
      </c>
      <c r="E163" s="228" t="s">
        <v>3965</v>
      </c>
      <c r="F163" s="229" t="s">
        <v>3966</v>
      </c>
      <c r="G163" s="230" t="s">
        <v>336</v>
      </c>
      <c r="H163" s="231">
        <v>132.3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198</v>
      </c>
      <c r="AT163" s="238" t="s">
        <v>193</v>
      </c>
      <c r="AU163" s="238" t="s">
        <v>84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198</v>
      </c>
      <c r="BM163" s="238" t="s">
        <v>4092</v>
      </c>
    </row>
    <row r="164" spans="1:65" s="2" customFormat="1" ht="24.15" customHeight="1">
      <c r="A164" s="39"/>
      <c r="B164" s="40"/>
      <c r="C164" s="227" t="s">
        <v>373</v>
      </c>
      <c r="D164" s="227" t="s">
        <v>193</v>
      </c>
      <c r="E164" s="228" t="s">
        <v>3977</v>
      </c>
      <c r="F164" s="229" t="s">
        <v>3978</v>
      </c>
      <c r="G164" s="230" t="s">
        <v>400</v>
      </c>
      <c r="H164" s="231">
        <v>10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198</v>
      </c>
      <c r="AT164" s="238" t="s">
        <v>193</v>
      </c>
      <c r="AU164" s="238" t="s">
        <v>84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198</v>
      </c>
      <c r="BM164" s="238" t="s">
        <v>4093</v>
      </c>
    </row>
    <row r="165" spans="1:65" s="2" customFormat="1" ht="33" customHeight="1">
      <c r="A165" s="39"/>
      <c r="B165" s="40"/>
      <c r="C165" s="227" t="s">
        <v>378</v>
      </c>
      <c r="D165" s="227" t="s">
        <v>193</v>
      </c>
      <c r="E165" s="228" t="s">
        <v>4094</v>
      </c>
      <c r="F165" s="229" t="s">
        <v>4095</v>
      </c>
      <c r="G165" s="230" t="s">
        <v>400</v>
      </c>
      <c r="H165" s="231">
        <v>10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198</v>
      </c>
      <c r="AT165" s="238" t="s">
        <v>193</v>
      </c>
      <c r="AU165" s="238" t="s">
        <v>84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198</v>
      </c>
      <c r="BM165" s="238" t="s">
        <v>4096</v>
      </c>
    </row>
    <row r="166" spans="1:65" s="2" customFormat="1" ht="24.15" customHeight="1">
      <c r="A166" s="39"/>
      <c r="B166" s="40"/>
      <c r="C166" s="227" t="s">
        <v>382</v>
      </c>
      <c r="D166" s="227" t="s">
        <v>193</v>
      </c>
      <c r="E166" s="228" t="s">
        <v>3983</v>
      </c>
      <c r="F166" s="229" t="s">
        <v>3984</v>
      </c>
      <c r="G166" s="230" t="s">
        <v>400</v>
      </c>
      <c r="H166" s="231">
        <v>10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198</v>
      </c>
      <c r="AT166" s="238" t="s">
        <v>193</v>
      </c>
      <c r="AU166" s="238" t="s">
        <v>84</v>
      </c>
      <c r="AY166" s="18" t="s">
        <v>191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198</v>
      </c>
      <c r="BM166" s="238" t="s">
        <v>4097</v>
      </c>
    </row>
    <row r="167" spans="1:65" s="2" customFormat="1" ht="33" customHeight="1">
      <c r="A167" s="39"/>
      <c r="B167" s="40"/>
      <c r="C167" s="227" t="s">
        <v>387</v>
      </c>
      <c r="D167" s="227" t="s">
        <v>193</v>
      </c>
      <c r="E167" s="228" t="s">
        <v>3986</v>
      </c>
      <c r="F167" s="229" t="s">
        <v>3987</v>
      </c>
      <c r="G167" s="230" t="s">
        <v>400</v>
      </c>
      <c r="H167" s="231">
        <v>10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198</v>
      </c>
      <c r="AT167" s="238" t="s">
        <v>193</v>
      </c>
      <c r="AU167" s="238" t="s">
        <v>84</v>
      </c>
      <c r="AY167" s="18" t="s">
        <v>191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84</v>
      </c>
      <c r="BK167" s="239">
        <f>ROUND(I167*H167,2)</f>
        <v>0</v>
      </c>
      <c r="BL167" s="18" t="s">
        <v>198</v>
      </c>
      <c r="BM167" s="238" t="s">
        <v>4098</v>
      </c>
    </row>
    <row r="168" spans="1:65" s="2" customFormat="1" ht="24.15" customHeight="1">
      <c r="A168" s="39"/>
      <c r="B168" s="40"/>
      <c r="C168" s="227" t="s">
        <v>403</v>
      </c>
      <c r="D168" s="227" t="s">
        <v>193</v>
      </c>
      <c r="E168" s="228" t="s">
        <v>4099</v>
      </c>
      <c r="F168" s="229" t="s">
        <v>4100</v>
      </c>
      <c r="G168" s="230" t="s">
        <v>400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198</v>
      </c>
      <c r="AT168" s="238" t="s">
        <v>193</v>
      </c>
      <c r="AU168" s="238" t="s">
        <v>84</v>
      </c>
      <c r="AY168" s="18" t="s">
        <v>191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198</v>
      </c>
      <c r="BM168" s="238" t="s">
        <v>4101</v>
      </c>
    </row>
    <row r="169" spans="1:65" s="2" customFormat="1" ht="62.7" customHeight="1">
      <c r="A169" s="39"/>
      <c r="B169" s="40"/>
      <c r="C169" s="227" t="s">
        <v>397</v>
      </c>
      <c r="D169" s="227" t="s">
        <v>193</v>
      </c>
      <c r="E169" s="228" t="s">
        <v>4102</v>
      </c>
      <c r="F169" s="229" t="s">
        <v>4103</v>
      </c>
      <c r="G169" s="230" t="s">
        <v>400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198</v>
      </c>
      <c r="AT169" s="238" t="s">
        <v>193</v>
      </c>
      <c r="AU169" s="238" t="s">
        <v>84</v>
      </c>
      <c r="AY169" s="18" t="s">
        <v>191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84</v>
      </c>
      <c r="BK169" s="239">
        <f>ROUND(I169*H169,2)</f>
        <v>0</v>
      </c>
      <c r="BL169" s="18" t="s">
        <v>198</v>
      </c>
      <c r="BM169" s="238" t="s">
        <v>4104</v>
      </c>
    </row>
    <row r="170" spans="1:65" s="2" customFormat="1" ht="21.75" customHeight="1">
      <c r="A170" s="39"/>
      <c r="B170" s="40"/>
      <c r="C170" s="227" t="s">
        <v>408</v>
      </c>
      <c r="D170" s="227" t="s">
        <v>193</v>
      </c>
      <c r="E170" s="228" t="s">
        <v>4013</v>
      </c>
      <c r="F170" s="229" t="s">
        <v>4105</v>
      </c>
      <c r="G170" s="230" t="s">
        <v>400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198</v>
      </c>
      <c r="AT170" s="238" t="s">
        <v>193</v>
      </c>
      <c r="AU170" s="238" t="s">
        <v>84</v>
      </c>
      <c r="AY170" s="18" t="s">
        <v>191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84</v>
      </c>
      <c r="BK170" s="239">
        <f>ROUND(I170*H170,2)</f>
        <v>0</v>
      </c>
      <c r="BL170" s="18" t="s">
        <v>198</v>
      </c>
      <c r="BM170" s="238" t="s">
        <v>4106</v>
      </c>
    </row>
    <row r="171" spans="1:65" s="2" customFormat="1" ht="16.5" customHeight="1">
      <c r="A171" s="39"/>
      <c r="B171" s="40"/>
      <c r="C171" s="227" t="s">
        <v>453</v>
      </c>
      <c r="D171" s="227" t="s">
        <v>193</v>
      </c>
      <c r="E171" s="228" t="s">
        <v>4107</v>
      </c>
      <c r="F171" s="229" t="s">
        <v>3993</v>
      </c>
      <c r="G171" s="230" t="s">
        <v>995</v>
      </c>
      <c r="H171" s="231">
        <v>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198</v>
      </c>
      <c r="AT171" s="238" t="s">
        <v>193</v>
      </c>
      <c r="AU171" s="238" t="s">
        <v>84</v>
      </c>
      <c r="AY171" s="18" t="s">
        <v>191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198</v>
      </c>
      <c r="BM171" s="238" t="s">
        <v>4108</v>
      </c>
    </row>
    <row r="172" spans="1:65" s="2" customFormat="1" ht="16.5" customHeight="1">
      <c r="A172" s="39"/>
      <c r="B172" s="40"/>
      <c r="C172" s="227" t="s">
        <v>460</v>
      </c>
      <c r="D172" s="227" t="s">
        <v>193</v>
      </c>
      <c r="E172" s="228" t="s">
        <v>4109</v>
      </c>
      <c r="F172" s="229" t="s">
        <v>3996</v>
      </c>
      <c r="G172" s="230" t="s">
        <v>995</v>
      </c>
      <c r="H172" s="231">
        <v>1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198</v>
      </c>
      <c r="AT172" s="238" t="s">
        <v>193</v>
      </c>
      <c r="AU172" s="238" t="s">
        <v>84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198</v>
      </c>
      <c r="BM172" s="238" t="s">
        <v>4110</v>
      </c>
    </row>
    <row r="173" spans="1:63" s="12" customFormat="1" ht="25.9" customHeight="1">
      <c r="A173" s="12"/>
      <c r="B173" s="211"/>
      <c r="C173" s="212"/>
      <c r="D173" s="213" t="s">
        <v>75</v>
      </c>
      <c r="E173" s="214" t="s">
        <v>865</v>
      </c>
      <c r="F173" s="214" t="s">
        <v>4019</v>
      </c>
      <c r="G173" s="212"/>
      <c r="H173" s="212"/>
      <c r="I173" s="215"/>
      <c r="J173" s="216">
        <f>BK173</f>
        <v>0</v>
      </c>
      <c r="K173" s="212"/>
      <c r="L173" s="217"/>
      <c r="M173" s="218"/>
      <c r="N173" s="219"/>
      <c r="O173" s="219"/>
      <c r="P173" s="220">
        <f>P174</f>
        <v>0</v>
      </c>
      <c r="Q173" s="219"/>
      <c r="R173" s="220">
        <f>R174</f>
        <v>0</v>
      </c>
      <c r="S173" s="219"/>
      <c r="T173" s="221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84</v>
      </c>
      <c r="AT173" s="223" t="s">
        <v>75</v>
      </c>
      <c r="AU173" s="223" t="s">
        <v>76</v>
      </c>
      <c r="AY173" s="222" t="s">
        <v>191</v>
      </c>
      <c r="BK173" s="224">
        <f>BK174</f>
        <v>0</v>
      </c>
    </row>
    <row r="174" spans="1:65" s="2" customFormat="1" ht="24.15" customHeight="1">
      <c r="A174" s="39"/>
      <c r="B174" s="40"/>
      <c r="C174" s="227" t="s">
        <v>418</v>
      </c>
      <c r="D174" s="227" t="s">
        <v>193</v>
      </c>
      <c r="E174" s="228" t="s">
        <v>4020</v>
      </c>
      <c r="F174" s="229" t="s">
        <v>4021</v>
      </c>
      <c r="G174" s="230" t="s">
        <v>289</v>
      </c>
      <c r="H174" s="231">
        <v>15.214</v>
      </c>
      <c r="I174" s="232"/>
      <c r="J174" s="233">
        <f>ROUND(I174*H174,2)</f>
        <v>0</v>
      </c>
      <c r="K174" s="229" t="s">
        <v>1</v>
      </c>
      <c r="L174" s="45"/>
      <c r="M174" s="298" t="s">
        <v>1</v>
      </c>
      <c r="N174" s="299" t="s">
        <v>41</v>
      </c>
      <c r="O174" s="300"/>
      <c r="P174" s="301">
        <f>O174*H174</f>
        <v>0</v>
      </c>
      <c r="Q174" s="301">
        <v>0</v>
      </c>
      <c r="R174" s="301">
        <f>Q174*H174</f>
        <v>0</v>
      </c>
      <c r="S174" s="301">
        <v>0</v>
      </c>
      <c r="T174" s="30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198</v>
      </c>
      <c r="AT174" s="238" t="s">
        <v>193</v>
      </c>
      <c r="AU174" s="238" t="s">
        <v>84</v>
      </c>
      <c r="AY174" s="18" t="s">
        <v>191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84</v>
      </c>
      <c r="BK174" s="239">
        <f>ROUND(I174*H174,2)</f>
        <v>0</v>
      </c>
      <c r="BL174" s="18" t="s">
        <v>198</v>
      </c>
      <c r="BM174" s="238" t="s">
        <v>4111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3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3915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4112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ROUND((SUM(BE124:BE160)),2)</f>
        <v>0</v>
      </c>
      <c r="G35" s="39"/>
      <c r="H35" s="39"/>
      <c r="I35" s="165">
        <v>0.21</v>
      </c>
      <c r="J35" s="164">
        <f>ROUND(((SUM(BE124:BE160))*I35),2)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ROUND((SUM(BF124:BF160)),2)</f>
        <v>0</v>
      </c>
      <c r="G36" s="39"/>
      <c r="H36" s="39"/>
      <c r="I36" s="165">
        <v>0.15</v>
      </c>
      <c r="J36" s="164">
        <f>ROUND(((SUM(BF124:BF160))*I36),2)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ROUND((SUM(BG124:BG160)),2)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ROUND((SUM(BH124:BH160)),2)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ROUND((SUM(BI124:BI160)),2)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3915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D.2.3. - Dešťová 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3917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3918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3919</v>
      </c>
      <c r="E101" s="192"/>
      <c r="F101" s="192"/>
      <c r="G101" s="192"/>
      <c r="H101" s="192"/>
      <c r="I101" s="192"/>
      <c r="J101" s="193">
        <f>J151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3920</v>
      </c>
      <c r="E102" s="192"/>
      <c r="F102" s="192"/>
      <c r="G102" s="192"/>
      <c r="H102" s="192"/>
      <c r="I102" s="192"/>
      <c r="J102" s="193">
        <f>J159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3915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2235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D.2.3. - Dešťová kanalizace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Kyselka 410, Mostecké Předměstí, Bílina</v>
      </c>
      <c r="G118" s="41"/>
      <c r="H118" s="41"/>
      <c r="I118" s="33" t="s">
        <v>22</v>
      </c>
      <c r="J118" s="80" t="str">
        <f>IF(J14="","",J14)</f>
        <v>22. 5. 2023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Bílina, Břežánská 50/4, Bílina</v>
      </c>
      <c r="G120" s="41"/>
      <c r="H120" s="41"/>
      <c r="I120" s="33" t="s">
        <v>30</v>
      </c>
      <c r="J120" s="37" t="str">
        <f>E23</f>
        <v>Ing. arch. Jan Heller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177</v>
      </c>
      <c r="D123" s="203" t="s">
        <v>61</v>
      </c>
      <c r="E123" s="203" t="s">
        <v>57</v>
      </c>
      <c r="F123" s="203" t="s">
        <v>58</v>
      </c>
      <c r="G123" s="203" t="s">
        <v>178</v>
      </c>
      <c r="H123" s="203" t="s">
        <v>179</v>
      </c>
      <c r="I123" s="203" t="s">
        <v>180</v>
      </c>
      <c r="J123" s="203" t="s">
        <v>147</v>
      </c>
      <c r="K123" s="204" t="s">
        <v>181</v>
      </c>
      <c r="L123" s="205"/>
      <c r="M123" s="101" t="s">
        <v>1</v>
      </c>
      <c r="N123" s="102" t="s">
        <v>40</v>
      </c>
      <c r="O123" s="102" t="s">
        <v>182</v>
      </c>
      <c r="P123" s="102" t="s">
        <v>183</v>
      </c>
      <c r="Q123" s="102" t="s">
        <v>184</v>
      </c>
      <c r="R123" s="102" t="s">
        <v>185</v>
      </c>
      <c r="S123" s="102" t="s">
        <v>186</v>
      </c>
      <c r="T123" s="103" t="s">
        <v>187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188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P125+P142+P151+P159</f>
        <v>0</v>
      </c>
      <c r="Q124" s="105"/>
      <c r="R124" s="208">
        <f>R125+R142+R151+R159</f>
        <v>0</v>
      </c>
      <c r="S124" s="105"/>
      <c r="T124" s="209">
        <f>T125+T142+T151+T159</f>
        <v>3.195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149</v>
      </c>
      <c r="BK124" s="210">
        <f>BK125+BK142+BK151+BK159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84</v>
      </c>
      <c r="F125" s="214" t="s">
        <v>192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SUM(P126:P141)</f>
        <v>0</v>
      </c>
      <c r="Q125" s="219"/>
      <c r="R125" s="220">
        <f>SUM(R126:R141)</f>
        <v>0</v>
      </c>
      <c r="S125" s="219"/>
      <c r="T125" s="221">
        <f>SUM(T126:T141)</f>
        <v>3.195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84</v>
      </c>
      <c r="AT125" s="223" t="s">
        <v>75</v>
      </c>
      <c r="AU125" s="223" t="s">
        <v>76</v>
      </c>
      <c r="AY125" s="222" t="s">
        <v>191</v>
      </c>
      <c r="BK125" s="224">
        <f>SUM(BK126:BK141)</f>
        <v>0</v>
      </c>
    </row>
    <row r="126" spans="1:65" s="2" customFormat="1" ht="33" customHeight="1">
      <c r="A126" s="39"/>
      <c r="B126" s="40"/>
      <c r="C126" s="227" t="s">
        <v>286</v>
      </c>
      <c r="D126" s="227" t="s">
        <v>193</v>
      </c>
      <c r="E126" s="228" t="s">
        <v>3921</v>
      </c>
      <c r="F126" s="229" t="s">
        <v>3922</v>
      </c>
      <c r="G126" s="230" t="s">
        <v>196</v>
      </c>
      <c r="H126" s="231">
        <v>10.65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198</v>
      </c>
      <c r="AT126" s="238" t="s">
        <v>193</v>
      </c>
      <c r="AU126" s="238" t="s">
        <v>84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198</v>
      </c>
      <c r="BM126" s="238" t="s">
        <v>4113</v>
      </c>
    </row>
    <row r="127" spans="1:65" s="2" customFormat="1" ht="33" customHeight="1">
      <c r="A127" s="39"/>
      <c r="B127" s="40"/>
      <c r="C127" s="227" t="s">
        <v>293</v>
      </c>
      <c r="D127" s="227" t="s">
        <v>193</v>
      </c>
      <c r="E127" s="228" t="s">
        <v>4114</v>
      </c>
      <c r="F127" s="229" t="s">
        <v>4115</v>
      </c>
      <c r="G127" s="230" t="s">
        <v>196</v>
      </c>
      <c r="H127" s="231">
        <v>10.65</v>
      </c>
      <c r="I127" s="232"/>
      <c r="J127" s="233">
        <f>ROUND(I127*H127,2)</f>
        <v>0</v>
      </c>
      <c r="K127" s="229" t="s">
        <v>197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0.3</v>
      </c>
      <c r="T127" s="237">
        <f>S127*H127</f>
        <v>3.195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198</v>
      </c>
      <c r="AT127" s="238" t="s">
        <v>193</v>
      </c>
      <c r="AU127" s="238" t="s">
        <v>84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198</v>
      </c>
      <c r="BM127" s="238" t="s">
        <v>4116</v>
      </c>
    </row>
    <row r="128" spans="1:65" s="2" customFormat="1" ht="24.15" customHeight="1">
      <c r="A128" s="39"/>
      <c r="B128" s="40"/>
      <c r="C128" s="227" t="s">
        <v>84</v>
      </c>
      <c r="D128" s="227" t="s">
        <v>193</v>
      </c>
      <c r="E128" s="228" t="s">
        <v>3927</v>
      </c>
      <c r="F128" s="229" t="s">
        <v>3928</v>
      </c>
      <c r="G128" s="230" t="s">
        <v>336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198</v>
      </c>
      <c r="AT128" s="238" t="s">
        <v>193</v>
      </c>
      <c r="AU128" s="238" t="s">
        <v>84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198</v>
      </c>
      <c r="BM128" s="238" t="s">
        <v>4117</v>
      </c>
    </row>
    <row r="129" spans="1:65" s="2" customFormat="1" ht="24.15" customHeight="1">
      <c r="A129" s="39"/>
      <c r="B129" s="40"/>
      <c r="C129" s="227" t="s">
        <v>86</v>
      </c>
      <c r="D129" s="227" t="s">
        <v>193</v>
      </c>
      <c r="E129" s="228" t="s">
        <v>3930</v>
      </c>
      <c r="F129" s="229" t="s">
        <v>3931</v>
      </c>
      <c r="G129" s="230" t="s">
        <v>336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198</v>
      </c>
      <c r="AT129" s="238" t="s">
        <v>193</v>
      </c>
      <c r="AU129" s="238" t="s">
        <v>84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198</v>
      </c>
      <c r="BM129" s="238" t="s">
        <v>4118</v>
      </c>
    </row>
    <row r="130" spans="1:65" s="2" customFormat="1" ht="33" customHeight="1">
      <c r="A130" s="39"/>
      <c r="B130" s="40"/>
      <c r="C130" s="227" t="s">
        <v>233</v>
      </c>
      <c r="D130" s="227" t="s">
        <v>193</v>
      </c>
      <c r="E130" s="228" t="s">
        <v>4119</v>
      </c>
      <c r="F130" s="229" t="s">
        <v>4120</v>
      </c>
      <c r="G130" s="230" t="s">
        <v>209</v>
      </c>
      <c r="H130" s="231">
        <v>97.85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198</v>
      </c>
      <c r="AT130" s="238" t="s">
        <v>193</v>
      </c>
      <c r="AU130" s="238" t="s">
        <v>84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198</v>
      </c>
      <c r="BM130" s="238" t="s">
        <v>4121</v>
      </c>
    </row>
    <row r="131" spans="1:65" s="2" customFormat="1" ht="33" customHeight="1">
      <c r="A131" s="39"/>
      <c r="B131" s="40"/>
      <c r="C131" s="227" t="s">
        <v>206</v>
      </c>
      <c r="D131" s="227" t="s">
        <v>193</v>
      </c>
      <c r="E131" s="228" t="s">
        <v>4042</v>
      </c>
      <c r="F131" s="229" t="s">
        <v>4043</v>
      </c>
      <c r="G131" s="230" t="s">
        <v>209</v>
      </c>
      <c r="H131" s="231">
        <v>100.5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198</v>
      </c>
      <c r="AT131" s="238" t="s">
        <v>193</v>
      </c>
      <c r="AU131" s="238" t="s">
        <v>84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198</v>
      </c>
      <c r="BM131" s="238" t="s">
        <v>4122</v>
      </c>
    </row>
    <row r="132" spans="1:65" s="2" customFormat="1" ht="21.75" customHeight="1">
      <c r="A132" s="39"/>
      <c r="B132" s="40"/>
      <c r="C132" s="227" t="s">
        <v>198</v>
      </c>
      <c r="D132" s="227" t="s">
        <v>193</v>
      </c>
      <c r="E132" s="228" t="s">
        <v>3936</v>
      </c>
      <c r="F132" s="229" t="s">
        <v>3937</v>
      </c>
      <c r="G132" s="230" t="s">
        <v>196</v>
      </c>
      <c r="H132" s="231">
        <v>201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198</v>
      </c>
      <c r="AT132" s="238" t="s">
        <v>193</v>
      </c>
      <c r="AU132" s="238" t="s">
        <v>84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198</v>
      </c>
      <c r="BM132" s="238" t="s">
        <v>4123</v>
      </c>
    </row>
    <row r="133" spans="1:65" s="2" customFormat="1" ht="24.15" customHeight="1">
      <c r="A133" s="39"/>
      <c r="B133" s="40"/>
      <c r="C133" s="227" t="s">
        <v>221</v>
      </c>
      <c r="D133" s="227" t="s">
        <v>193</v>
      </c>
      <c r="E133" s="228" t="s">
        <v>3939</v>
      </c>
      <c r="F133" s="229" t="s">
        <v>3940</v>
      </c>
      <c r="G133" s="230" t="s">
        <v>196</v>
      </c>
      <c r="H133" s="231">
        <v>201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84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4124</v>
      </c>
    </row>
    <row r="134" spans="1:65" s="2" customFormat="1" ht="37.8" customHeight="1">
      <c r="A134" s="39"/>
      <c r="B134" s="40"/>
      <c r="C134" s="227" t="s">
        <v>242</v>
      </c>
      <c r="D134" s="227" t="s">
        <v>193</v>
      </c>
      <c r="E134" s="228" t="s">
        <v>253</v>
      </c>
      <c r="F134" s="229" t="s">
        <v>254</v>
      </c>
      <c r="G134" s="230" t="s">
        <v>209</v>
      </c>
      <c r="H134" s="231">
        <v>58.973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84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4125</v>
      </c>
    </row>
    <row r="135" spans="1:65" s="2" customFormat="1" ht="37.8" customHeight="1">
      <c r="A135" s="39"/>
      <c r="B135" s="40"/>
      <c r="C135" s="227" t="s">
        <v>397</v>
      </c>
      <c r="D135" s="227" t="s">
        <v>193</v>
      </c>
      <c r="E135" s="228" t="s">
        <v>261</v>
      </c>
      <c r="F135" s="229" t="s">
        <v>262</v>
      </c>
      <c r="G135" s="230" t="s">
        <v>209</v>
      </c>
      <c r="H135" s="231">
        <v>294.865</v>
      </c>
      <c r="I135" s="232"/>
      <c r="J135" s="233">
        <f>ROUND(I135*H135,2)</f>
        <v>0</v>
      </c>
      <c r="K135" s="229" t="s">
        <v>197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84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4126</v>
      </c>
    </row>
    <row r="136" spans="1:65" s="2" customFormat="1" ht="24.15" customHeight="1">
      <c r="A136" s="39"/>
      <c r="B136" s="40"/>
      <c r="C136" s="227" t="s">
        <v>247</v>
      </c>
      <c r="D136" s="227" t="s">
        <v>193</v>
      </c>
      <c r="E136" s="228" t="s">
        <v>3944</v>
      </c>
      <c r="F136" s="229" t="s">
        <v>3945</v>
      </c>
      <c r="G136" s="230" t="s">
        <v>209</v>
      </c>
      <c r="H136" s="231">
        <v>58.973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84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4127</v>
      </c>
    </row>
    <row r="137" spans="1:65" s="2" customFormat="1" ht="24.15" customHeight="1">
      <c r="A137" s="39"/>
      <c r="B137" s="40"/>
      <c r="C137" s="227" t="s">
        <v>260</v>
      </c>
      <c r="D137" s="227" t="s">
        <v>193</v>
      </c>
      <c r="E137" s="228" t="s">
        <v>287</v>
      </c>
      <c r="F137" s="229" t="s">
        <v>288</v>
      </c>
      <c r="G137" s="230" t="s">
        <v>289</v>
      </c>
      <c r="H137" s="231">
        <v>117.945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198</v>
      </c>
      <c r="AT137" s="238" t="s">
        <v>193</v>
      </c>
      <c r="AU137" s="238" t="s">
        <v>84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198</v>
      </c>
      <c r="BM137" s="238" t="s">
        <v>4128</v>
      </c>
    </row>
    <row r="138" spans="1:65" s="2" customFormat="1" ht="16.5" customHeight="1">
      <c r="A138" s="39"/>
      <c r="B138" s="40"/>
      <c r="C138" s="227" t="s">
        <v>252</v>
      </c>
      <c r="D138" s="227" t="s">
        <v>193</v>
      </c>
      <c r="E138" s="228" t="s">
        <v>2248</v>
      </c>
      <c r="F138" s="229" t="s">
        <v>2249</v>
      </c>
      <c r="G138" s="230" t="s">
        <v>209</v>
      </c>
      <c r="H138" s="231">
        <v>58.973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198</v>
      </c>
      <c r="AT138" s="238" t="s">
        <v>193</v>
      </c>
      <c r="AU138" s="238" t="s">
        <v>84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198</v>
      </c>
      <c r="BM138" s="238" t="s">
        <v>4129</v>
      </c>
    </row>
    <row r="139" spans="1:65" s="2" customFormat="1" ht="24.15" customHeight="1">
      <c r="A139" s="39"/>
      <c r="B139" s="40"/>
      <c r="C139" s="227" t="s">
        <v>270</v>
      </c>
      <c r="D139" s="227" t="s">
        <v>193</v>
      </c>
      <c r="E139" s="228" t="s">
        <v>294</v>
      </c>
      <c r="F139" s="229" t="s">
        <v>295</v>
      </c>
      <c r="G139" s="230" t="s">
        <v>209</v>
      </c>
      <c r="H139" s="231">
        <v>119.278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84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4130</v>
      </c>
    </row>
    <row r="140" spans="1:65" s="2" customFormat="1" ht="16.5" customHeight="1">
      <c r="A140" s="39"/>
      <c r="B140" s="40"/>
      <c r="C140" s="227" t="s">
        <v>265</v>
      </c>
      <c r="D140" s="227" t="s">
        <v>193</v>
      </c>
      <c r="E140" s="228" t="s">
        <v>2252</v>
      </c>
      <c r="F140" s="229" t="s">
        <v>3950</v>
      </c>
      <c r="G140" s="230" t="s">
        <v>209</v>
      </c>
      <c r="H140" s="231">
        <v>20.1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198</v>
      </c>
      <c r="AT140" s="238" t="s">
        <v>193</v>
      </c>
      <c r="AU140" s="238" t="s">
        <v>84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198</v>
      </c>
      <c r="BM140" s="238" t="s">
        <v>4131</v>
      </c>
    </row>
    <row r="141" spans="1:65" s="2" customFormat="1" ht="24.15" customHeight="1">
      <c r="A141" s="39"/>
      <c r="B141" s="40"/>
      <c r="C141" s="227" t="s">
        <v>8</v>
      </c>
      <c r="D141" s="227" t="s">
        <v>193</v>
      </c>
      <c r="E141" s="228" t="s">
        <v>3952</v>
      </c>
      <c r="F141" s="229" t="s">
        <v>3953</v>
      </c>
      <c r="G141" s="230" t="s">
        <v>196</v>
      </c>
      <c r="H141" s="231">
        <v>10.65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198</v>
      </c>
      <c r="AT141" s="238" t="s">
        <v>193</v>
      </c>
      <c r="AU141" s="238" t="s">
        <v>84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4132</v>
      </c>
    </row>
    <row r="142" spans="1:63" s="12" customFormat="1" ht="25.9" customHeight="1">
      <c r="A142" s="12"/>
      <c r="B142" s="211"/>
      <c r="C142" s="212"/>
      <c r="D142" s="213" t="s">
        <v>75</v>
      </c>
      <c r="E142" s="214" t="s">
        <v>198</v>
      </c>
      <c r="F142" s="214" t="s">
        <v>565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SUM(P143:P150)</f>
        <v>0</v>
      </c>
      <c r="Q142" s="219"/>
      <c r="R142" s="220">
        <f>SUM(R143:R150)</f>
        <v>0</v>
      </c>
      <c r="S142" s="219"/>
      <c r="T142" s="221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84</v>
      </c>
      <c r="AT142" s="223" t="s">
        <v>75</v>
      </c>
      <c r="AU142" s="223" t="s">
        <v>76</v>
      </c>
      <c r="AY142" s="222" t="s">
        <v>191</v>
      </c>
      <c r="BK142" s="224">
        <f>SUM(BK143:BK150)</f>
        <v>0</v>
      </c>
    </row>
    <row r="143" spans="1:65" s="2" customFormat="1" ht="37.8" customHeight="1">
      <c r="A143" s="39"/>
      <c r="B143" s="40"/>
      <c r="C143" s="227" t="s">
        <v>316</v>
      </c>
      <c r="D143" s="227" t="s">
        <v>193</v>
      </c>
      <c r="E143" s="228" t="s">
        <v>4133</v>
      </c>
      <c r="F143" s="229" t="s">
        <v>4134</v>
      </c>
      <c r="G143" s="230" t="s">
        <v>336</v>
      </c>
      <c r="H143" s="231">
        <v>42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198</v>
      </c>
      <c r="AT143" s="238" t="s">
        <v>193</v>
      </c>
      <c r="AU143" s="238" t="s">
        <v>84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198</v>
      </c>
      <c r="BM143" s="238" t="s">
        <v>4135</v>
      </c>
    </row>
    <row r="144" spans="1:65" s="2" customFormat="1" ht="24.15" customHeight="1">
      <c r="A144" s="39"/>
      <c r="B144" s="40"/>
      <c r="C144" s="227" t="s">
        <v>333</v>
      </c>
      <c r="D144" s="227" t="s">
        <v>193</v>
      </c>
      <c r="E144" s="228" t="s">
        <v>4136</v>
      </c>
      <c r="F144" s="229" t="s">
        <v>4137</v>
      </c>
      <c r="G144" s="230" t="s">
        <v>400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198</v>
      </c>
      <c r="AT144" s="238" t="s">
        <v>193</v>
      </c>
      <c r="AU144" s="238" t="s">
        <v>84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198</v>
      </c>
      <c r="BM144" s="238" t="s">
        <v>4138</v>
      </c>
    </row>
    <row r="145" spans="1:65" s="2" customFormat="1" ht="16.5" customHeight="1">
      <c r="A145" s="39"/>
      <c r="B145" s="40"/>
      <c r="C145" s="227" t="s">
        <v>328</v>
      </c>
      <c r="D145" s="227" t="s">
        <v>193</v>
      </c>
      <c r="E145" s="228" t="s">
        <v>4139</v>
      </c>
      <c r="F145" s="229" t="s">
        <v>4140</v>
      </c>
      <c r="G145" s="230" t="s">
        <v>209</v>
      </c>
      <c r="H145" s="231">
        <v>23.913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198</v>
      </c>
      <c r="AT145" s="238" t="s">
        <v>193</v>
      </c>
      <c r="AU145" s="238" t="s">
        <v>84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4141</v>
      </c>
    </row>
    <row r="146" spans="1:65" s="2" customFormat="1" ht="16.5" customHeight="1">
      <c r="A146" s="39"/>
      <c r="B146" s="40"/>
      <c r="C146" s="227" t="s">
        <v>309</v>
      </c>
      <c r="D146" s="227" t="s">
        <v>193</v>
      </c>
      <c r="E146" s="228" t="s">
        <v>2255</v>
      </c>
      <c r="F146" s="229" t="s">
        <v>2256</v>
      </c>
      <c r="G146" s="230" t="s">
        <v>209</v>
      </c>
      <c r="H146" s="231">
        <v>6.813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198</v>
      </c>
      <c r="AT146" s="238" t="s">
        <v>193</v>
      </c>
      <c r="AU146" s="238" t="s">
        <v>84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198</v>
      </c>
      <c r="BM146" s="238" t="s">
        <v>4142</v>
      </c>
    </row>
    <row r="147" spans="1:65" s="2" customFormat="1" ht="21.75" customHeight="1">
      <c r="A147" s="39"/>
      <c r="B147" s="40"/>
      <c r="C147" s="227" t="s">
        <v>356</v>
      </c>
      <c r="D147" s="227" t="s">
        <v>193</v>
      </c>
      <c r="E147" s="228" t="s">
        <v>4075</v>
      </c>
      <c r="F147" s="229" t="s">
        <v>4076</v>
      </c>
      <c r="G147" s="230" t="s">
        <v>209</v>
      </c>
      <c r="H147" s="231">
        <v>0.45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198</v>
      </c>
      <c r="AT147" s="238" t="s">
        <v>193</v>
      </c>
      <c r="AU147" s="238" t="s">
        <v>84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198</v>
      </c>
      <c r="BM147" s="238" t="s">
        <v>4143</v>
      </c>
    </row>
    <row r="148" spans="1:65" s="2" customFormat="1" ht="78" customHeight="1">
      <c r="A148" s="39"/>
      <c r="B148" s="40"/>
      <c r="C148" s="227" t="s">
        <v>7</v>
      </c>
      <c r="D148" s="227" t="s">
        <v>193</v>
      </c>
      <c r="E148" s="228" t="s">
        <v>4144</v>
      </c>
      <c r="F148" s="229" t="s">
        <v>4145</v>
      </c>
      <c r="G148" s="230" t="s">
        <v>400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198</v>
      </c>
      <c r="AT148" s="238" t="s">
        <v>193</v>
      </c>
      <c r="AU148" s="238" t="s">
        <v>84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198</v>
      </c>
      <c r="BM148" s="238" t="s">
        <v>4146</v>
      </c>
    </row>
    <row r="149" spans="1:65" s="2" customFormat="1" ht="24.15" customHeight="1">
      <c r="A149" s="39"/>
      <c r="B149" s="40"/>
      <c r="C149" s="227" t="s">
        <v>321</v>
      </c>
      <c r="D149" s="227" t="s">
        <v>193</v>
      </c>
      <c r="E149" s="228" t="s">
        <v>4147</v>
      </c>
      <c r="F149" s="229" t="s">
        <v>4148</v>
      </c>
      <c r="G149" s="230" t="s">
        <v>196</v>
      </c>
      <c r="H149" s="231">
        <v>186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198</v>
      </c>
      <c r="AT149" s="238" t="s">
        <v>193</v>
      </c>
      <c r="AU149" s="238" t="s">
        <v>84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198</v>
      </c>
      <c r="BM149" s="238" t="s">
        <v>4149</v>
      </c>
    </row>
    <row r="150" spans="1:65" s="2" customFormat="1" ht="16.5" customHeight="1">
      <c r="A150" s="39"/>
      <c r="B150" s="40"/>
      <c r="C150" s="227" t="s">
        <v>350</v>
      </c>
      <c r="D150" s="227" t="s">
        <v>193</v>
      </c>
      <c r="E150" s="228" t="s">
        <v>4150</v>
      </c>
      <c r="F150" s="229" t="s">
        <v>4151</v>
      </c>
      <c r="G150" s="230" t="s">
        <v>400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198</v>
      </c>
      <c r="AT150" s="238" t="s">
        <v>193</v>
      </c>
      <c r="AU150" s="238" t="s">
        <v>84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198</v>
      </c>
      <c r="BM150" s="238" t="s">
        <v>4152</v>
      </c>
    </row>
    <row r="151" spans="1:63" s="12" customFormat="1" ht="25.9" customHeight="1">
      <c r="A151" s="12"/>
      <c r="B151" s="211"/>
      <c r="C151" s="212"/>
      <c r="D151" s="213" t="s">
        <v>75</v>
      </c>
      <c r="E151" s="214" t="s">
        <v>247</v>
      </c>
      <c r="F151" s="214" t="s">
        <v>821</v>
      </c>
      <c r="G151" s="212"/>
      <c r="H151" s="212"/>
      <c r="I151" s="215"/>
      <c r="J151" s="216">
        <f>BK151</f>
        <v>0</v>
      </c>
      <c r="K151" s="212"/>
      <c r="L151" s="217"/>
      <c r="M151" s="218"/>
      <c r="N151" s="219"/>
      <c r="O151" s="219"/>
      <c r="P151" s="220">
        <f>SUM(P152:P158)</f>
        <v>0</v>
      </c>
      <c r="Q151" s="219"/>
      <c r="R151" s="220">
        <f>SUM(R152:R158)</f>
        <v>0</v>
      </c>
      <c r="S151" s="219"/>
      <c r="T151" s="221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84</v>
      </c>
      <c r="AT151" s="223" t="s">
        <v>75</v>
      </c>
      <c r="AU151" s="223" t="s">
        <v>76</v>
      </c>
      <c r="AY151" s="222" t="s">
        <v>191</v>
      </c>
      <c r="BK151" s="224">
        <f>SUM(BK152:BK158)</f>
        <v>0</v>
      </c>
    </row>
    <row r="152" spans="1:65" s="2" customFormat="1" ht="24.15" customHeight="1">
      <c r="A152" s="39"/>
      <c r="B152" s="40"/>
      <c r="C152" s="227" t="s">
        <v>362</v>
      </c>
      <c r="D152" s="227" t="s">
        <v>193</v>
      </c>
      <c r="E152" s="228" t="s">
        <v>3965</v>
      </c>
      <c r="F152" s="229" t="s">
        <v>3966</v>
      </c>
      <c r="G152" s="230" t="s">
        <v>336</v>
      </c>
      <c r="H152" s="231">
        <v>69.825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198</v>
      </c>
      <c r="AT152" s="238" t="s">
        <v>193</v>
      </c>
      <c r="AU152" s="238" t="s">
        <v>84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198</v>
      </c>
      <c r="BM152" s="238" t="s">
        <v>4153</v>
      </c>
    </row>
    <row r="153" spans="1:65" s="2" customFormat="1" ht="24.15" customHeight="1">
      <c r="A153" s="39"/>
      <c r="B153" s="40"/>
      <c r="C153" s="227" t="s">
        <v>368</v>
      </c>
      <c r="D153" s="227" t="s">
        <v>193</v>
      </c>
      <c r="E153" s="228" t="s">
        <v>3977</v>
      </c>
      <c r="F153" s="229" t="s">
        <v>3978</v>
      </c>
      <c r="G153" s="230" t="s">
        <v>400</v>
      </c>
      <c r="H153" s="231">
        <v>16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198</v>
      </c>
      <c r="AT153" s="238" t="s">
        <v>193</v>
      </c>
      <c r="AU153" s="238" t="s">
        <v>84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198</v>
      </c>
      <c r="BM153" s="238" t="s">
        <v>4154</v>
      </c>
    </row>
    <row r="154" spans="1:65" s="2" customFormat="1" ht="33" customHeight="1">
      <c r="A154" s="39"/>
      <c r="B154" s="40"/>
      <c r="C154" s="227" t="s">
        <v>373</v>
      </c>
      <c r="D154" s="227" t="s">
        <v>193</v>
      </c>
      <c r="E154" s="228" t="s">
        <v>4094</v>
      </c>
      <c r="F154" s="229" t="s">
        <v>4095</v>
      </c>
      <c r="G154" s="230" t="s">
        <v>400</v>
      </c>
      <c r="H154" s="231">
        <v>16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198</v>
      </c>
      <c r="AT154" s="238" t="s">
        <v>193</v>
      </c>
      <c r="AU154" s="238" t="s">
        <v>84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198</v>
      </c>
      <c r="BM154" s="238" t="s">
        <v>4155</v>
      </c>
    </row>
    <row r="155" spans="1:65" s="2" customFormat="1" ht="24.15" customHeight="1">
      <c r="A155" s="39"/>
      <c r="B155" s="40"/>
      <c r="C155" s="227" t="s">
        <v>378</v>
      </c>
      <c r="D155" s="227" t="s">
        <v>193</v>
      </c>
      <c r="E155" s="228" t="s">
        <v>3983</v>
      </c>
      <c r="F155" s="229" t="s">
        <v>3984</v>
      </c>
      <c r="G155" s="230" t="s">
        <v>400</v>
      </c>
      <c r="H155" s="231">
        <v>16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198</v>
      </c>
      <c r="AT155" s="238" t="s">
        <v>193</v>
      </c>
      <c r="AU155" s="238" t="s">
        <v>84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198</v>
      </c>
      <c r="BM155" s="238" t="s">
        <v>4156</v>
      </c>
    </row>
    <row r="156" spans="1:65" s="2" customFormat="1" ht="33" customHeight="1">
      <c r="A156" s="39"/>
      <c r="B156" s="40"/>
      <c r="C156" s="227" t="s">
        <v>382</v>
      </c>
      <c r="D156" s="227" t="s">
        <v>193</v>
      </c>
      <c r="E156" s="228" t="s">
        <v>3986</v>
      </c>
      <c r="F156" s="229" t="s">
        <v>3987</v>
      </c>
      <c r="G156" s="230" t="s">
        <v>400</v>
      </c>
      <c r="H156" s="231">
        <v>16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198</v>
      </c>
      <c r="AT156" s="238" t="s">
        <v>193</v>
      </c>
      <c r="AU156" s="238" t="s">
        <v>84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198</v>
      </c>
      <c r="BM156" s="238" t="s">
        <v>4157</v>
      </c>
    </row>
    <row r="157" spans="1:65" s="2" customFormat="1" ht="33" customHeight="1">
      <c r="A157" s="39"/>
      <c r="B157" s="40"/>
      <c r="C157" s="227" t="s">
        <v>387</v>
      </c>
      <c r="D157" s="227" t="s">
        <v>193</v>
      </c>
      <c r="E157" s="228" t="s">
        <v>4158</v>
      </c>
      <c r="F157" s="229" t="s">
        <v>4159</v>
      </c>
      <c r="G157" s="230" t="s">
        <v>209</v>
      </c>
      <c r="H157" s="231">
        <v>4.16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198</v>
      </c>
      <c r="AT157" s="238" t="s">
        <v>193</v>
      </c>
      <c r="AU157" s="238" t="s">
        <v>84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198</v>
      </c>
      <c r="BM157" s="238" t="s">
        <v>4160</v>
      </c>
    </row>
    <row r="158" spans="1:65" s="2" customFormat="1" ht="16.5" customHeight="1">
      <c r="A158" s="39"/>
      <c r="B158" s="40"/>
      <c r="C158" s="227" t="s">
        <v>403</v>
      </c>
      <c r="D158" s="227" t="s">
        <v>193</v>
      </c>
      <c r="E158" s="228" t="s">
        <v>3995</v>
      </c>
      <c r="F158" s="229" t="s">
        <v>3996</v>
      </c>
      <c r="G158" s="230" t="s">
        <v>995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198</v>
      </c>
      <c r="AT158" s="238" t="s">
        <v>193</v>
      </c>
      <c r="AU158" s="238" t="s">
        <v>84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198</v>
      </c>
      <c r="BM158" s="238" t="s">
        <v>4161</v>
      </c>
    </row>
    <row r="159" spans="1:63" s="12" customFormat="1" ht="25.9" customHeight="1">
      <c r="A159" s="12"/>
      <c r="B159" s="211"/>
      <c r="C159" s="212"/>
      <c r="D159" s="213" t="s">
        <v>75</v>
      </c>
      <c r="E159" s="214" t="s">
        <v>865</v>
      </c>
      <c r="F159" s="214" t="s">
        <v>4019</v>
      </c>
      <c r="G159" s="212"/>
      <c r="H159" s="212"/>
      <c r="I159" s="215"/>
      <c r="J159" s="216">
        <f>BK159</f>
        <v>0</v>
      </c>
      <c r="K159" s="212"/>
      <c r="L159" s="217"/>
      <c r="M159" s="218"/>
      <c r="N159" s="219"/>
      <c r="O159" s="219"/>
      <c r="P159" s="220">
        <f>P160</f>
        <v>0</v>
      </c>
      <c r="Q159" s="219"/>
      <c r="R159" s="220">
        <f>R160</f>
        <v>0</v>
      </c>
      <c r="S159" s="219"/>
      <c r="T159" s="22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84</v>
      </c>
      <c r="AT159" s="223" t="s">
        <v>75</v>
      </c>
      <c r="AU159" s="223" t="s">
        <v>76</v>
      </c>
      <c r="AY159" s="222" t="s">
        <v>191</v>
      </c>
      <c r="BK159" s="224">
        <f>BK160</f>
        <v>0</v>
      </c>
    </row>
    <row r="160" spans="1:65" s="2" customFormat="1" ht="24.15" customHeight="1">
      <c r="A160" s="39"/>
      <c r="B160" s="40"/>
      <c r="C160" s="227" t="s">
        <v>391</v>
      </c>
      <c r="D160" s="227" t="s">
        <v>193</v>
      </c>
      <c r="E160" s="228" t="s">
        <v>4020</v>
      </c>
      <c r="F160" s="229" t="s">
        <v>4021</v>
      </c>
      <c r="G160" s="230" t="s">
        <v>289</v>
      </c>
      <c r="H160" s="231">
        <v>12.111</v>
      </c>
      <c r="I160" s="232"/>
      <c r="J160" s="233">
        <f>ROUND(I160*H160,2)</f>
        <v>0</v>
      </c>
      <c r="K160" s="229" t="s">
        <v>1</v>
      </c>
      <c r="L160" s="45"/>
      <c r="M160" s="298" t="s">
        <v>1</v>
      </c>
      <c r="N160" s="299" t="s">
        <v>41</v>
      </c>
      <c r="O160" s="300"/>
      <c r="P160" s="301">
        <f>O160*H160</f>
        <v>0</v>
      </c>
      <c r="Q160" s="301">
        <v>0</v>
      </c>
      <c r="R160" s="301">
        <f>Q160*H160</f>
        <v>0</v>
      </c>
      <c r="S160" s="301">
        <v>0</v>
      </c>
      <c r="T160" s="30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198</v>
      </c>
      <c r="AT160" s="238" t="s">
        <v>193</v>
      </c>
      <c r="AU160" s="238" t="s">
        <v>84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198</v>
      </c>
      <c r="BM160" s="238" t="s">
        <v>4162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3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143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 hidden="1">
      <c r="A9" s="39"/>
      <c r="B9" s="45"/>
      <c r="C9" s="39"/>
      <c r="D9" s="39"/>
      <c r="E9" s="153" t="s">
        <v>4163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22. 5. 2023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36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38</v>
      </c>
      <c r="G32" s="39"/>
      <c r="H32" s="39"/>
      <c r="I32" s="162" t="s">
        <v>37</v>
      </c>
      <c r="J32" s="162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40</v>
      </c>
      <c r="E33" s="151" t="s">
        <v>41</v>
      </c>
      <c r="F33" s="164">
        <f>ROUND((SUM(BE122:BE147)),2)</f>
        <v>0</v>
      </c>
      <c r="G33" s="39"/>
      <c r="H33" s="39"/>
      <c r="I33" s="165">
        <v>0.21</v>
      </c>
      <c r="J33" s="164">
        <f>ROUND(((SUM(BE122:BE147))*I33),2)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42</v>
      </c>
      <c r="F34" s="164">
        <f>ROUND((SUM(BF122:BF147)),2)</f>
        <v>0</v>
      </c>
      <c r="G34" s="39"/>
      <c r="H34" s="39"/>
      <c r="I34" s="165">
        <v>0.15</v>
      </c>
      <c r="J34" s="164">
        <f>ROUND(((SUM(BF122:BF147))*I34),2)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43</v>
      </c>
      <c r="F35" s="164">
        <f>ROUND((SUM(BG122:BG147)),2)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ROUND((SUM(BH122:BH147)),2)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ROUND((SUM(BI122:BI147)),2)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VRN - Vedlejší rozpočtové náklady a náklady s umístěním stavby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Kyselka 410, Mostecké Předměstí, Bílina</v>
      </c>
      <c r="G89" s="41"/>
      <c r="H89" s="41"/>
      <c r="I89" s="33" t="s">
        <v>22</v>
      </c>
      <c r="J89" s="80" t="str">
        <f>IF(J12="","",J12)</f>
        <v>22. 5. 2023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Bílina, Břežánská 50/4, Bílina</v>
      </c>
      <c r="G91" s="41"/>
      <c r="H91" s="41"/>
      <c r="I91" s="33" t="s">
        <v>30</v>
      </c>
      <c r="J91" s="37" t="str">
        <f>E21</f>
        <v>Ing. arch. Jan Heller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146</v>
      </c>
      <c r="D94" s="186"/>
      <c r="E94" s="186"/>
      <c r="F94" s="186"/>
      <c r="G94" s="186"/>
      <c r="H94" s="186"/>
      <c r="I94" s="186"/>
      <c r="J94" s="187" t="s">
        <v>147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148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189"/>
      <c r="C97" s="190"/>
      <c r="D97" s="191" t="s">
        <v>3668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3669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4164</v>
      </c>
      <c r="E99" s="197"/>
      <c r="F99" s="197"/>
      <c r="G99" s="197"/>
      <c r="H99" s="197"/>
      <c r="I99" s="197"/>
      <c r="J99" s="198">
        <f>J132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4165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4166</v>
      </c>
      <c r="E101" s="197"/>
      <c r="F101" s="197"/>
      <c r="G101" s="197"/>
      <c r="H101" s="197"/>
      <c r="I101" s="197"/>
      <c r="J101" s="198">
        <f>J143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4167</v>
      </c>
      <c r="E102" s="197"/>
      <c r="F102" s="197"/>
      <c r="G102" s="197"/>
      <c r="H102" s="197"/>
      <c r="I102" s="197"/>
      <c r="J102" s="198">
        <f>J146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30" customHeight="1">
      <c r="A114" s="39"/>
      <c r="B114" s="40"/>
      <c r="C114" s="41"/>
      <c r="D114" s="41"/>
      <c r="E114" s="77" t="str">
        <f>E9</f>
        <v>VRN - Vedlejší rozpočtové náklady a náklady s umístěním stavby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Kyselka 410, Mostecké Předměstí, Bílina</v>
      </c>
      <c r="G116" s="41"/>
      <c r="H116" s="41"/>
      <c r="I116" s="33" t="s">
        <v>22</v>
      </c>
      <c r="J116" s="80" t="str">
        <f>IF(J12="","",J12)</f>
        <v>22. 5. 2023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Bílina, Břežánská 50/4, Bílina</v>
      </c>
      <c r="G118" s="41"/>
      <c r="H118" s="41"/>
      <c r="I118" s="33" t="s">
        <v>30</v>
      </c>
      <c r="J118" s="37" t="str">
        <f>E21</f>
        <v>Ing. arch. Jan Heller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177</v>
      </c>
      <c r="D121" s="203" t="s">
        <v>61</v>
      </c>
      <c r="E121" s="203" t="s">
        <v>57</v>
      </c>
      <c r="F121" s="203" t="s">
        <v>58</v>
      </c>
      <c r="G121" s="203" t="s">
        <v>178</v>
      </c>
      <c r="H121" s="203" t="s">
        <v>179</v>
      </c>
      <c r="I121" s="203" t="s">
        <v>180</v>
      </c>
      <c r="J121" s="203" t="s">
        <v>147</v>
      </c>
      <c r="K121" s="204" t="s">
        <v>181</v>
      </c>
      <c r="L121" s="205"/>
      <c r="M121" s="101" t="s">
        <v>1</v>
      </c>
      <c r="N121" s="102" t="s">
        <v>40</v>
      </c>
      <c r="O121" s="102" t="s">
        <v>182</v>
      </c>
      <c r="P121" s="102" t="s">
        <v>183</v>
      </c>
      <c r="Q121" s="102" t="s">
        <v>184</v>
      </c>
      <c r="R121" s="102" t="s">
        <v>185</v>
      </c>
      <c r="S121" s="102" t="s">
        <v>186</v>
      </c>
      <c r="T121" s="103" t="s">
        <v>187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188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149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139</v>
      </c>
      <c r="F123" s="214" t="s">
        <v>3720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P124+P132+P135+P143+P146</f>
        <v>0</v>
      </c>
      <c r="Q123" s="219"/>
      <c r="R123" s="220">
        <f>R124+R132+R135+R143+R146</f>
        <v>0</v>
      </c>
      <c r="S123" s="219"/>
      <c r="T123" s="221">
        <f>T124+T132+T135+T143+T146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221</v>
      </c>
      <c r="AT123" s="223" t="s">
        <v>75</v>
      </c>
      <c r="AU123" s="223" t="s">
        <v>76</v>
      </c>
      <c r="AY123" s="222" t="s">
        <v>191</v>
      </c>
      <c r="BK123" s="224">
        <f>BK124+BK132+BK135+BK143+BK146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3721</v>
      </c>
      <c r="F124" s="225" t="s">
        <v>3722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SUM(P125:P131)</f>
        <v>0</v>
      </c>
      <c r="Q124" s="219"/>
      <c r="R124" s="220">
        <f>SUM(R125:R131)</f>
        <v>0</v>
      </c>
      <c r="S124" s="219"/>
      <c r="T124" s="221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221</v>
      </c>
      <c r="AT124" s="223" t="s">
        <v>75</v>
      </c>
      <c r="AU124" s="223" t="s">
        <v>84</v>
      </c>
      <c r="AY124" s="222" t="s">
        <v>191</v>
      </c>
      <c r="BK124" s="224">
        <f>SUM(BK125:BK131)</f>
        <v>0</v>
      </c>
    </row>
    <row r="125" spans="1:65" s="2" customFormat="1" ht="21.75" customHeight="1">
      <c r="A125" s="39"/>
      <c r="B125" s="40"/>
      <c r="C125" s="227" t="s">
        <v>247</v>
      </c>
      <c r="D125" s="227" t="s">
        <v>193</v>
      </c>
      <c r="E125" s="228" t="s">
        <v>4168</v>
      </c>
      <c r="F125" s="229" t="s">
        <v>4169</v>
      </c>
      <c r="G125" s="230" t="s">
        <v>1060</v>
      </c>
      <c r="H125" s="231">
        <v>1</v>
      </c>
      <c r="I125" s="232"/>
      <c r="J125" s="233">
        <f>ROUND(I125*H125,2)</f>
        <v>0</v>
      </c>
      <c r="K125" s="229" t="s">
        <v>197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3725</v>
      </c>
      <c r="AT125" s="238" t="s">
        <v>193</v>
      </c>
      <c r="AU125" s="238" t="s">
        <v>86</v>
      </c>
      <c r="AY125" s="18" t="s">
        <v>191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84</v>
      </c>
      <c r="BK125" s="239">
        <f>ROUND(I125*H125,2)</f>
        <v>0</v>
      </c>
      <c r="BL125" s="18" t="s">
        <v>3725</v>
      </c>
      <c r="BM125" s="238" t="s">
        <v>4170</v>
      </c>
    </row>
    <row r="126" spans="1:65" s="2" customFormat="1" ht="16.5" customHeight="1">
      <c r="A126" s="39"/>
      <c r="B126" s="40"/>
      <c r="C126" s="227" t="s">
        <v>252</v>
      </c>
      <c r="D126" s="227" t="s">
        <v>193</v>
      </c>
      <c r="E126" s="228" t="s">
        <v>4171</v>
      </c>
      <c r="F126" s="229" t="s">
        <v>4172</v>
      </c>
      <c r="G126" s="230" t="s">
        <v>1060</v>
      </c>
      <c r="H126" s="231">
        <v>1</v>
      </c>
      <c r="I126" s="232"/>
      <c r="J126" s="233">
        <f>ROUND(I126*H126,2)</f>
        <v>0</v>
      </c>
      <c r="K126" s="229" t="s">
        <v>197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3725</v>
      </c>
      <c r="AT126" s="238" t="s">
        <v>193</v>
      </c>
      <c r="AU126" s="238" t="s">
        <v>86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3725</v>
      </c>
      <c r="BM126" s="238" t="s">
        <v>4173</v>
      </c>
    </row>
    <row r="127" spans="1:65" s="2" customFormat="1" ht="16.5" customHeight="1">
      <c r="A127" s="39"/>
      <c r="B127" s="40"/>
      <c r="C127" s="227" t="s">
        <v>260</v>
      </c>
      <c r="D127" s="227" t="s">
        <v>193</v>
      </c>
      <c r="E127" s="228" t="s">
        <v>4174</v>
      </c>
      <c r="F127" s="229" t="s">
        <v>4175</v>
      </c>
      <c r="G127" s="230" t="s">
        <v>1060</v>
      </c>
      <c r="H127" s="231">
        <v>1</v>
      </c>
      <c r="I127" s="232"/>
      <c r="J127" s="233">
        <f>ROUND(I127*H127,2)</f>
        <v>0</v>
      </c>
      <c r="K127" s="229" t="s">
        <v>197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3725</v>
      </c>
      <c r="AT127" s="238" t="s">
        <v>193</v>
      </c>
      <c r="AU127" s="238" t="s">
        <v>86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3725</v>
      </c>
      <c r="BM127" s="238" t="s">
        <v>4176</v>
      </c>
    </row>
    <row r="128" spans="1:65" s="2" customFormat="1" ht="16.5" customHeight="1">
      <c r="A128" s="39"/>
      <c r="B128" s="40"/>
      <c r="C128" s="227" t="s">
        <v>265</v>
      </c>
      <c r="D128" s="227" t="s">
        <v>193</v>
      </c>
      <c r="E128" s="228" t="s">
        <v>4177</v>
      </c>
      <c r="F128" s="229" t="s">
        <v>4178</v>
      </c>
      <c r="G128" s="230" t="s">
        <v>1060</v>
      </c>
      <c r="H128" s="231">
        <v>1</v>
      </c>
      <c r="I128" s="232"/>
      <c r="J128" s="233">
        <f>ROUND(I128*H128,2)</f>
        <v>0</v>
      </c>
      <c r="K128" s="229" t="s">
        <v>197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3725</v>
      </c>
      <c r="AT128" s="238" t="s">
        <v>193</v>
      </c>
      <c r="AU128" s="238" t="s">
        <v>86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3725</v>
      </c>
      <c r="BM128" s="238" t="s">
        <v>4179</v>
      </c>
    </row>
    <row r="129" spans="1:65" s="2" customFormat="1" ht="24.15" customHeight="1">
      <c r="A129" s="39"/>
      <c r="B129" s="40"/>
      <c r="C129" s="227" t="s">
        <v>286</v>
      </c>
      <c r="D129" s="227" t="s">
        <v>193</v>
      </c>
      <c r="E129" s="228" t="s">
        <v>4180</v>
      </c>
      <c r="F129" s="229" t="s">
        <v>4181</v>
      </c>
      <c r="G129" s="230" t="s">
        <v>1060</v>
      </c>
      <c r="H129" s="231">
        <v>1</v>
      </c>
      <c r="I129" s="232"/>
      <c r="J129" s="233">
        <f>ROUND(I129*H129,2)</f>
        <v>0</v>
      </c>
      <c r="K129" s="229" t="s">
        <v>197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3725</v>
      </c>
      <c r="AT129" s="238" t="s">
        <v>193</v>
      </c>
      <c r="AU129" s="238" t="s">
        <v>86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3725</v>
      </c>
      <c r="BM129" s="238" t="s">
        <v>4182</v>
      </c>
    </row>
    <row r="130" spans="1:65" s="2" customFormat="1" ht="16.5" customHeight="1">
      <c r="A130" s="39"/>
      <c r="B130" s="40"/>
      <c r="C130" s="227" t="s">
        <v>270</v>
      </c>
      <c r="D130" s="227" t="s">
        <v>193</v>
      </c>
      <c r="E130" s="228" t="s">
        <v>3723</v>
      </c>
      <c r="F130" s="229" t="s">
        <v>3724</v>
      </c>
      <c r="G130" s="230" t="s">
        <v>1060</v>
      </c>
      <c r="H130" s="231">
        <v>1</v>
      </c>
      <c r="I130" s="232"/>
      <c r="J130" s="233">
        <f>ROUND(I130*H130,2)</f>
        <v>0</v>
      </c>
      <c r="K130" s="229" t="s">
        <v>197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3725</v>
      </c>
      <c r="AT130" s="238" t="s">
        <v>193</v>
      </c>
      <c r="AU130" s="238" t="s">
        <v>86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3725</v>
      </c>
      <c r="BM130" s="238" t="s">
        <v>4183</v>
      </c>
    </row>
    <row r="131" spans="1:65" s="2" customFormat="1" ht="44.25" customHeight="1">
      <c r="A131" s="39"/>
      <c r="B131" s="40"/>
      <c r="C131" s="227" t="s">
        <v>293</v>
      </c>
      <c r="D131" s="227" t="s">
        <v>193</v>
      </c>
      <c r="E131" s="228" t="s">
        <v>4184</v>
      </c>
      <c r="F131" s="229" t="s">
        <v>4185</v>
      </c>
      <c r="G131" s="230" t="s">
        <v>1060</v>
      </c>
      <c r="H131" s="231">
        <v>1</v>
      </c>
      <c r="I131" s="232"/>
      <c r="J131" s="233">
        <f>ROUND(I131*H131,2)</f>
        <v>0</v>
      </c>
      <c r="K131" s="229" t="s">
        <v>197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3725</v>
      </c>
      <c r="AT131" s="238" t="s">
        <v>193</v>
      </c>
      <c r="AU131" s="238" t="s">
        <v>86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3725</v>
      </c>
      <c r="BM131" s="238" t="s">
        <v>4186</v>
      </c>
    </row>
    <row r="132" spans="1:63" s="12" customFormat="1" ht="22.8" customHeight="1">
      <c r="A132" s="12"/>
      <c r="B132" s="211"/>
      <c r="C132" s="212"/>
      <c r="D132" s="213" t="s">
        <v>75</v>
      </c>
      <c r="E132" s="225" t="s">
        <v>4187</v>
      </c>
      <c r="F132" s="225" t="s">
        <v>4188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SUM(P133:P134)</f>
        <v>0</v>
      </c>
      <c r="Q132" s="219"/>
      <c r="R132" s="220">
        <f>SUM(R133:R134)</f>
        <v>0</v>
      </c>
      <c r="S132" s="219"/>
      <c r="T132" s="22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221</v>
      </c>
      <c r="AT132" s="223" t="s">
        <v>75</v>
      </c>
      <c r="AU132" s="223" t="s">
        <v>84</v>
      </c>
      <c r="AY132" s="222" t="s">
        <v>191</v>
      </c>
      <c r="BK132" s="224">
        <f>SUM(BK133:BK134)</f>
        <v>0</v>
      </c>
    </row>
    <row r="133" spans="1:65" s="2" customFormat="1" ht="37.8" customHeight="1">
      <c r="A133" s="39"/>
      <c r="B133" s="40"/>
      <c r="C133" s="227" t="s">
        <v>8</v>
      </c>
      <c r="D133" s="227" t="s">
        <v>193</v>
      </c>
      <c r="E133" s="228" t="s">
        <v>4189</v>
      </c>
      <c r="F133" s="229" t="s">
        <v>4190</v>
      </c>
      <c r="G133" s="230" t="s">
        <v>1060</v>
      </c>
      <c r="H133" s="231">
        <v>1</v>
      </c>
      <c r="I133" s="232"/>
      <c r="J133" s="233">
        <f>ROUND(I133*H133,2)</f>
        <v>0</v>
      </c>
      <c r="K133" s="229" t="s">
        <v>197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3725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3725</v>
      </c>
      <c r="BM133" s="238" t="s">
        <v>4191</v>
      </c>
    </row>
    <row r="134" spans="1:65" s="2" customFormat="1" ht="24.15" customHeight="1">
      <c r="A134" s="39"/>
      <c r="B134" s="40"/>
      <c r="C134" s="227" t="s">
        <v>309</v>
      </c>
      <c r="D134" s="227" t="s">
        <v>193</v>
      </c>
      <c r="E134" s="228" t="s">
        <v>4192</v>
      </c>
      <c r="F134" s="229" t="s">
        <v>4193</v>
      </c>
      <c r="G134" s="230" t="s">
        <v>1060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3725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3725</v>
      </c>
      <c r="BM134" s="238" t="s">
        <v>4194</v>
      </c>
    </row>
    <row r="135" spans="1:63" s="12" customFormat="1" ht="22.8" customHeight="1">
      <c r="A135" s="12"/>
      <c r="B135" s="211"/>
      <c r="C135" s="212"/>
      <c r="D135" s="213" t="s">
        <v>75</v>
      </c>
      <c r="E135" s="225" t="s">
        <v>4195</v>
      </c>
      <c r="F135" s="225" t="s">
        <v>4196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SUM(P136:P142)</f>
        <v>0</v>
      </c>
      <c r="Q135" s="219"/>
      <c r="R135" s="220">
        <f>SUM(R136:R142)</f>
        <v>0</v>
      </c>
      <c r="S135" s="219"/>
      <c r="T135" s="221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221</v>
      </c>
      <c r="AT135" s="223" t="s">
        <v>75</v>
      </c>
      <c r="AU135" s="223" t="s">
        <v>84</v>
      </c>
      <c r="AY135" s="222" t="s">
        <v>191</v>
      </c>
      <c r="BK135" s="224">
        <f>SUM(BK136:BK142)</f>
        <v>0</v>
      </c>
    </row>
    <row r="136" spans="1:65" s="2" customFormat="1" ht="16.5" customHeight="1">
      <c r="A136" s="39"/>
      <c r="B136" s="40"/>
      <c r="C136" s="227" t="s">
        <v>86</v>
      </c>
      <c r="D136" s="227" t="s">
        <v>193</v>
      </c>
      <c r="E136" s="228" t="s">
        <v>4197</v>
      </c>
      <c r="F136" s="229" t="s">
        <v>4196</v>
      </c>
      <c r="G136" s="230" t="s">
        <v>1060</v>
      </c>
      <c r="H136" s="231">
        <v>1</v>
      </c>
      <c r="I136" s="232"/>
      <c r="J136" s="233">
        <f>ROUND(I136*H136,2)</f>
        <v>0</v>
      </c>
      <c r="K136" s="229" t="s">
        <v>210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3725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3725</v>
      </c>
      <c r="BM136" s="238" t="s">
        <v>4198</v>
      </c>
    </row>
    <row r="137" spans="1:65" s="2" customFormat="1" ht="24.15" customHeight="1">
      <c r="A137" s="39"/>
      <c r="B137" s="40"/>
      <c r="C137" s="227" t="s">
        <v>321</v>
      </c>
      <c r="D137" s="227" t="s">
        <v>193</v>
      </c>
      <c r="E137" s="228" t="s">
        <v>4199</v>
      </c>
      <c r="F137" s="229" t="s">
        <v>4200</v>
      </c>
      <c r="G137" s="230" t="s">
        <v>336</v>
      </c>
      <c r="H137" s="231">
        <v>270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3725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3725</v>
      </c>
      <c r="BM137" s="238" t="s">
        <v>4201</v>
      </c>
    </row>
    <row r="138" spans="1:65" s="2" customFormat="1" ht="16.5" customHeight="1">
      <c r="A138" s="39"/>
      <c r="B138" s="40"/>
      <c r="C138" s="227" t="s">
        <v>316</v>
      </c>
      <c r="D138" s="227" t="s">
        <v>193</v>
      </c>
      <c r="E138" s="228" t="s">
        <v>4202</v>
      </c>
      <c r="F138" s="229" t="s">
        <v>4203</v>
      </c>
      <c r="G138" s="230" t="s">
        <v>400</v>
      </c>
      <c r="H138" s="231">
        <v>1</v>
      </c>
      <c r="I138" s="232"/>
      <c r="J138" s="233">
        <f>ROUND(I138*H138,2)</f>
        <v>0</v>
      </c>
      <c r="K138" s="229" t="s">
        <v>197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3725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3725</v>
      </c>
      <c r="BM138" s="238" t="s">
        <v>4204</v>
      </c>
    </row>
    <row r="139" spans="1:65" s="2" customFormat="1" ht="16.5" customHeight="1">
      <c r="A139" s="39"/>
      <c r="B139" s="40"/>
      <c r="C139" s="227" t="s">
        <v>206</v>
      </c>
      <c r="D139" s="227" t="s">
        <v>193</v>
      </c>
      <c r="E139" s="228" t="s">
        <v>4205</v>
      </c>
      <c r="F139" s="229" t="s">
        <v>4206</v>
      </c>
      <c r="G139" s="230" t="s">
        <v>1060</v>
      </c>
      <c r="H139" s="231">
        <v>1</v>
      </c>
      <c r="I139" s="232"/>
      <c r="J139" s="233">
        <f>ROUND(I139*H139,2)</f>
        <v>0</v>
      </c>
      <c r="K139" s="229" t="s">
        <v>210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3725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3725</v>
      </c>
      <c r="BM139" s="238" t="s">
        <v>4207</v>
      </c>
    </row>
    <row r="140" spans="1:65" s="2" customFormat="1" ht="44.25" customHeight="1">
      <c r="A140" s="39"/>
      <c r="B140" s="40"/>
      <c r="C140" s="227" t="s">
        <v>328</v>
      </c>
      <c r="D140" s="227" t="s">
        <v>193</v>
      </c>
      <c r="E140" s="228" t="s">
        <v>4208</v>
      </c>
      <c r="F140" s="229" t="s">
        <v>4209</v>
      </c>
      <c r="G140" s="230" t="s">
        <v>995</v>
      </c>
      <c r="H140" s="231">
        <v>1</v>
      </c>
      <c r="I140" s="232"/>
      <c r="J140" s="233">
        <f>ROUND(I140*H140,2)</f>
        <v>0</v>
      </c>
      <c r="K140" s="229" t="s">
        <v>197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3725</v>
      </c>
      <c r="AT140" s="238" t="s">
        <v>193</v>
      </c>
      <c r="AU140" s="238" t="s">
        <v>86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3725</v>
      </c>
      <c r="BM140" s="238" t="s">
        <v>4210</v>
      </c>
    </row>
    <row r="141" spans="1:65" s="2" customFormat="1" ht="33" customHeight="1">
      <c r="A141" s="39"/>
      <c r="B141" s="40"/>
      <c r="C141" s="227" t="s">
        <v>333</v>
      </c>
      <c r="D141" s="227" t="s">
        <v>193</v>
      </c>
      <c r="E141" s="228" t="s">
        <v>4211</v>
      </c>
      <c r="F141" s="229" t="s">
        <v>4212</v>
      </c>
      <c r="G141" s="230" t="s">
        <v>995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3725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3725</v>
      </c>
      <c r="BM141" s="238" t="s">
        <v>4213</v>
      </c>
    </row>
    <row r="142" spans="1:65" s="2" customFormat="1" ht="24.15" customHeight="1">
      <c r="A142" s="39"/>
      <c r="B142" s="40"/>
      <c r="C142" s="227" t="s">
        <v>7</v>
      </c>
      <c r="D142" s="227" t="s">
        <v>193</v>
      </c>
      <c r="E142" s="228" t="s">
        <v>4214</v>
      </c>
      <c r="F142" s="229" t="s">
        <v>4215</v>
      </c>
      <c r="G142" s="230" t="s">
        <v>995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3725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3725</v>
      </c>
      <c r="BM142" s="238" t="s">
        <v>4216</v>
      </c>
    </row>
    <row r="143" spans="1:63" s="12" customFormat="1" ht="22.8" customHeight="1">
      <c r="A143" s="12"/>
      <c r="B143" s="211"/>
      <c r="C143" s="212"/>
      <c r="D143" s="213" t="s">
        <v>75</v>
      </c>
      <c r="E143" s="225" t="s">
        <v>4217</v>
      </c>
      <c r="F143" s="225" t="s">
        <v>4218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SUM(P144:P145)</f>
        <v>0</v>
      </c>
      <c r="Q143" s="219"/>
      <c r="R143" s="220">
        <f>SUM(R144:R145)</f>
        <v>0</v>
      </c>
      <c r="S143" s="219"/>
      <c r="T143" s="221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221</v>
      </c>
      <c r="AT143" s="223" t="s">
        <v>75</v>
      </c>
      <c r="AU143" s="223" t="s">
        <v>84</v>
      </c>
      <c r="AY143" s="222" t="s">
        <v>191</v>
      </c>
      <c r="BK143" s="224">
        <f>SUM(BK144:BK145)</f>
        <v>0</v>
      </c>
    </row>
    <row r="144" spans="1:65" s="2" customFormat="1" ht="16.5" customHeight="1">
      <c r="A144" s="39"/>
      <c r="B144" s="40"/>
      <c r="C144" s="227" t="s">
        <v>350</v>
      </c>
      <c r="D144" s="227" t="s">
        <v>193</v>
      </c>
      <c r="E144" s="228" t="s">
        <v>4219</v>
      </c>
      <c r="F144" s="229" t="s">
        <v>4220</v>
      </c>
      <c r="G144" s="230" t="s">
        <v>1060</v>
      </c>
      <c r="H144" s="231">
        <v>1</v>
      </c>
      <c r="I144" s="232"/>
      <c r="J144" s="233">
        <f>ROUND(I144*H144,2)</f>
        <v>0</v>
      </c>
      <c r="K144" s="229" t="s">
        <v>197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3725</v>
      </c>
      <c r="AT144" s="238" t="s">
        <v>193</v>
      </c>
      <c r="AU144" s="238" t="s">
        <v>86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3725</v>
      </c>
      <c r="BM144" s="238" t="s">
        <v>4221</v>
      </c>
    </row>
    <row r="145" spans="1:65" s="2" customFormat="1" ht="16.5" customHeight="1">
      <c r="A145" s="39"/>
      <c r="B145" s="40"/>
      <c r="C145" s="227" t="s">
        <v>198</v>
      </c>
      <c r="D145" s="227" t="s">
        <v>193</v>
      </c>
      <c r="E145" s="228" t="s">
        <v>4222</v>
      </c>
      <c r="F145" s="229" t="s">
        <v>4223</v>
      </c>
      <c r="G145" s="230" t="s">
        <v>1060</v>
      </c>
      <c r="H145" s="231">
        <v>1</v>
      </c>
      <c r="I145" s="232"/>
      <c r="J145" s="233">
        <f>ROUND(I145*H145,2)</f>
        <v>0</v>
      </c>
      <c r="K145" s="229" t="s">
        <v>210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3725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3725</v>
      </c>
      <c r="BM145" s="238" t="s">
        <v>4224</v>
      </c>
    </row>
    <row r="146" spans="1:63" s="12" customFormat="1" ht="22.8" customHeight="1">
      <c r="A146" s="12"/>
      <c r="B146" s="211"/>
      <c r="C146" s="212"/>
      <c r="D146" s="213" t="s">
        <v>75</v>
      </c>
      <c r="E146" s="225" t="s">
        <v>4225</v>
      </c>
      <c r="F146" s="225" t="s">
        <v>4226</v>
      </c>
      <c r="G146" s="212"/>
      <c r="H146" s="212"/>
      <c r="I146" s="215"/>
      <c r="J146" s="226">
        <f>BK146</f>
        <v>0</v>
      </c>
      <c r="K146" s="212"/>
      <c r="L146" s="217"/>
      <c r="M146" s="218"/>
      <c r="N146" s="219"/>
      <c r="O146" s="219"/>
      <c r="P146" s="220">
        <f>P147</f>
        <v>0</v>
      </c>
      <c r="Q146" s="219"/>
      <c r="R146" s="220">
        <f>R147</f>
        <v>0</v>
      </c>
      <c r="S146" s="219"/>
      <c r="T146" s="22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221</v>
      </c>
      <c r="AT146" s="223" t="s">
        <v>75</v>
      </c>
      <c r="AU146" s="223" t="s">
        <v>84</v>
      </c>
      <c r="AY146" s="222" t="s">
        <v>191</v>
      </c>
      <c r="BK146" s="224">
        <f>BK147</f>
        <v>0</v>
      </c>
    </row>
    <row r="147" spans="1:65" s="2" customFormat="1" ht="16.5" customHeight="1">
      <c r="A147" s="39"/>
      <c r="B147" s="40"/>
      <c r="C147" s="227" t="s">
        <v>233</v>
      </c>
      <c r="D147" s="227" t="s">
        <v>193</v>
      </c>
      <c r="E147" s="228" t="s">
        <v>4227</v>
      </c>
      <c r="F147" s="229" t="s">
        <v>4228</v>
      </c>
      <c r="G147" s="230" t="s">
        <v>1060</v>
      </c>
      <c r="H147" s="231">
        <v>1</v>
      </c>
      <c r="I147" s="232"/>
      <c r="J147" s="233">
        <f>ROUND(I147*H147,2)</f>
        <v>0</v>
      </c>
      <c r="K147" s="229" t="s">
        <v>210</v>
      </c>
      <c r="L147" s="45"/>
      <c r="M147" s="298" t="s">
        <v>1</v>
      </c>
      <c r="N147" s="299" t="s">
        <v>41</v>
      </c>
      <c r="O147" s="300"/>
      <c r="P147" s="301">
        <f>O147*H147</f>
        <v>0</v>
      </c>
      <c r="Q147" s="301">
        <v>0</v>
      </c>
      <c r="R147" s="301">
        <f>Q147*H147</f>
        <v>0</v>
      </c>
      <c r="S147" s="301">
        <v>0</v>
      </c>
      <c r="T147" s="30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3725</v>
      </c>
      <c r="AT147" s="238" t="s">
        <v>193</v>
      </c>
      <c r="AU147" s="238" t="s">
        <v>86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3725</v>
      </c>
      <c r="BM147" s="238" t="s">
        <v>4229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1:K1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143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144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22. 5. 2023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36</v>
      </c>
      <c r="E30" s="39"/>
      <c r="F30" s="39"/>
      <c r="G30" s="39"/>
      <c r="H30" s="39"/>
      <c r="I30" s="39"/>
      <c r="J30" s="161">
        <f>ROUND(J142,2)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38</v>
      </c>
      <c r="G32" s="39"/>
      <c r="H32" s="39"/>
      <c r="I32" s="162" t="s">
        <v>37</v>
      </c>
      <c r="J32" s="162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40</v>
      </c>
      <c r="E33" s="151" t="s">
        <v>41</v>
      </c>
      <c r="F33" s="164">
        <f>ROUND((SUM(BE142:BE1314)),2)</f>
        <v>0</v>
      </c>
      <c r="G33" s="39"/>
      <c r="H33" s="39"/>
      <c r="I33" s="165">
        <v>0.21</v>
      </c>
      <c r="J33" s="164">
        <f>ROUND(((SUM(BE142:BE1314))*I33),2)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42</v>
      </c>
      <c r="F34" s="164">
        <f>ROUND((SUM(BF142:BF1314)),2)</f>
        <v>0</v>
      </c>
      <c r="G34" s="39"/>
      <c r="H34" s="39"/>
      <c r="I34" s="165">
        <v>0.15</v>
      </c>
      <c r="J34" s="164">
        <f>ROUND(((SUM(BF142:BF1314))*I34),2)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43</v>
      </c>
      <c r="F35" s="164">
        <f>ROUND((SUM(BG142:BG1314)),2)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ROUND((SUM(BH142:BH1314)),2)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ROUND((SUM(BI142:BI1314)),2)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 - Architektonicko stavební řešení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Kyselka 410, Mostecké Předměstí, Bílina</v>
      </c>
      <c r="G89" s="41"/>
      <c r="H89" s="41"/>
      <c r="I89" s="33" t="s">
        <v>22</v>
      </c>
      <c r="J89" s="80" t="str">
        <f>IF(J12="","",J12)</f>
        <v>22. 5. 2023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Bílina, Břežánská 50/4, Bílina</v>
      </c>
      <c r="G91" s="41"/>
      <c r="H91" s="41"/>
      <c r="I91" s="33" t="s">
        <v>30</v>
      </c>
      <c r="J91" s="37" t="str">
        <f>E21</f>
        <v>Ing. arch. Jan Heller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146</v>
      </c>
      <c r="D94" s="186"/>
      <c r="E94" s="186"/>
      <c r="F94" s="186"/>
      <c r="G94" s="186"/>
      <c r="H94" s="186"/>
      <c r="I94" s="186"/>
      <c r="J94" s="187" t="s">
        <v>147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148</v>
      </c>
      <c r="D96" s="41"/>
      <c r="E96" s="41"/>
      <c r="F96" s="41"/>
      <c r="G96" s="41"/>
      <c r="H96" s="41"/>
      <c r="I96" s="41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189"/>
      <c r="C97" s="190"/>
      <c r="D97" s="191" t="s">
        <v>150</v>
      </c>
      <c r="E97" s="192"/>
      <c r="F97" s="192"/>
      <c r="G97" s="192"/>
      <c r="H97" s="192"/>
      <c r="I97" s="192"/>
      <c r="J97" s="193">
        <f>J143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151</v>
      </c>
      <c r="E98" s="197"/>
      <c r="F98" s="197"/>
      <c r="G98" s="197"/>
      <c r="H98" s="197"/>
      <c r="I98" s="197"/>
      <c r="J98" s="198">
        <f>J144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152</v>
      </c>
      <c r="E99" s="197"/>
      <c r="F99" s="197"/>
      <c r="G99" s="197"/>
      <c r="H99" s="197"/>
      <c r="I99" s="197"/>
      <c r="J99" s="198">
        <f>J238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153</v>
      </c>
      <c r="E100" s="197"/>
      <c r="F100" s="197"/>
      <c r="G100" s="197"/>
      <c r="H100" s="197"/>
      <c r="I100" s="197"/>
      <c r="J100" s="198">
        <f>J291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154</v>
      </c>
      <c r="E101" s="197"/>
      <c r="F101" s="197"/>
      <c r="G101" s="197"/>
      <c r="H101" s="197"/>
      <c r="I101" s="197"/>
      <c r="J101" s="198">
        <f>J389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155</v>
      </c>
      <c r="E102" s="197"/>
      <c r="F102" s="197"/>
      <c r="G102" s="197"/>
      <c r="H102" s="197"/>
      <c r="I102" s="197"/>
      <c r="J102" s="198">
        <f>J427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156</v>
      </c>
      <c r="E103" s="197"/>
      <c r="F103" s="197"/>
      <c r="G103" s="197"/>
      <c r="H103" s="197"/>
      <c r="I103" s="197"/>
      <c r="J103" s="198">
        <f>J456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157</v>
      </c>
      <c r="E104" s="197"/>
      <c r="F104" s="197"/>
      <c r="G104" s="197"/>
      <c r="H104" s="197"/>
      <c r="I104" s="197"/>
      <c r="J104" s="198">
        <f>J582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158</v>
      </c>
      <c r="E105" s="197"/>
      <c r="F105" s="197"/>
      <c r="G105" s="197"/>
      <c r="H105" s="197"/>
      <c r="I105" s="197"/>
      <c r="J105" s="198">
        <f>J587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95"/>
      <c r="C106" s="134"/>
      <c r="D106" s="196" t="s">
        <v>159</v>
      </c>
      <c r="E106" s="197"/>
      <c r="F106" s="197"/>
      <c r="G106" s="197"/>
      <c r="H106" s="197"/>
      <c r="I106" s="197"/>
      <c r="J106" s="198">
        <f>J627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160</v>
      </c>
      <c r="E107" s="197"/>
      <c r="F107" s="197"/>
      <c r="G107" s="197"/>
      <c r="H107" s="197"/>
      <c r="I107" s="197"/>
      <c r="J107" s="198">
        <f>J662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9"/>
      <c r="C108" s="190"/>
      <c r="D108" s="191" t="s">
        <v>161</v>
      </c>
      <c r="E108" s="192"/>
      <c r="F108" s="192"/>
      <c r="G108" s="192"/>
      <c r="H108" s="192"/>
      <c r="I108" s="192"/>
      <c r="J108" s="193">
        <f>J664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5"/>
      <c r="C109" s="134"/>
      <c r="D109" s="196" t="s">
        <v>162</v>
      </c>
      <c r="E109" s="197"/>
      <c r="F109" s="197"/>
      <c r="G109" s="197"/>
      <c r="H109" s="197"/>
      <c r="I109" s="197"/>
      <c r="J109" s="198">
        <f>J665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163</v>
      </c>
      <c r="E110" s="197"/>
      <c r="F110" s="197"/>
      <c r="G110" s="197"/>
      <c r="H110" s="197"/>
      <c r="I110" s="197"/>
      <c r="J110" s="198">
        <f>J695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164</v>
      </c>
      <c r="E111" s="197"/>
      <c r="F111" s="197"/>
      <c r="G111" s="197"/>
      <c r="H111" s="197"/>
      <c r="I111" s="197"/>
      <c r="J111" s="198">
        <f>J796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165</v>
      </c>
      <c r="E112" s="197"/>
      <c r="F112" s="197"/>
      <c r="G112" s="197"/>
      <c r="H112" s="197"/>
      <c r="I112" s="197"/>
      <c r="J112" s="198">
        <f>J840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166</v>
      </c>
      <c r="E113" s="197"/>
      <c r="F113" s="197"/>
      <c r="G113" s="197"/>
      <c r="H113" s="197"/>
      <c r="I113" s="197"/>
      <c r="J113" s="198">
        <f>J941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167</v>
      </c>
      <c r="E114" s="197"/>
      <c r="F114" s="197"/>
      <c r="G114" s="197"/>
      <c r="H114" s="197"/>
      <c r="I114" s="197"/>
      <c r="J114" s="198">
        <f>J944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168</v>
      </c>
      <c r="E115" s="197"/>
      <c r="F115" s="197"/>
      <c r="G115" s="197"/>
      <c r="H115" s="197"/>
      <c r="I115" s="197"/>
      <c r="J115" s="198">
        <f>J983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169</v>
      </c>
      <c r="E116" s="197"/>
      <c r="F116" s="197"/>
      <c r="G116" s="197"/>
      <c r="H116" s="197"/>
      <c r="I116" s="197"/>
      <c r="J116" s="198">
        <f>J996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170</v>
      </c>
      <c r="E117" s="197"/>
      <c r="F117" s="197"/>
      <c r="G117" s="197"/>
      <c r="H117" s="197"/>
      <c r="I117" s="197"/>
      <c r="J117" s="198">
        <f>J1031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171</v>
      </c>
      <c r="E118" s="197"/>
      <c r="F118" s="197"/>
      <c r="G118" s="197"/>
      <c r="H118" s="197"/>
      <c r="I118" s="197"/>
      <c r="J118" s="198">
        <f>J1047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172</v>
      </c>
      <c r="E119" s="197"/>
      <c r="F119" s="197"/>
      <c r="G119" s="197"/>
      <c r="H119" s="197"/>
      <c r="I119" s="197"/>
      <c r="J119" s="198">
        <f>J1079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173</v>
      </c>
      <c r="E120" s="197"/>
      <c r="F120" s="197"/>
      <c r="G120" s="197"/>
      <c r="H120" s="197"/>
      <c r="I120" s="197"/>
      <c r="J120" s="198">
        <f>J1095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174</v>
      </c>
      <c r="E121" s="197"/>
      <c r="F121" s="197"/>
      <c r="G121" s="197"/>
      <c r="H121" s="197"/>
      <c r="I121" s="197"/>
      <c r="J121" s="198">
        <f>J1237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175</v>
      </c>
      <c r="E122" s="197"/>
      <c r="F122" s="197"/>
      <c r="G122" s="197"/>
      <c r="H122" s="197"/>
      <c r="I122" s="197"/>
      <c r="J122" s="198">
        <f>J1252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176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184" t="str">
        <f>E7</f>
        <v>Správní objekt tenisových kurtů Kyselka, Bílina</v>
      </c>
      <c r="F132" s="33"/>
      <c r="G132" s="33"/>
      <c r="H132" s="33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143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>D.1.1. - Architektonicko stavební řešení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20</v>
      </c>
      <c r="D136" s="41"/>
      <c r="E136" s="41"/>
      <c r="F136" s="28" t="str">
        <f>F12</f>
        <v>Kyselka 410, Mostecké Předměstí, Bílina</v>
      </c>
      <c r="G136" s="41"/>
      <c r="H136" s="41"/>
      <c r="I136" s="33" t="s">
        <v>22</v>
      </c>
      <c r="J136" s="80" t="str">
        <f>IF(J12="","",J12)</f>
        <v>22. 5. 2023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24</v>
      </c>
      <c r="D138" s="41"/>
      <c r="E138" s="41"/>
      <c r="F138" s="28" t="str">
        <f>E15</f>
        <v>Město Bílina, Břežánská 50/4, Bílina</v>
      </c>
      <c r="G138" s="41"/>
      <c r="H138" s="41"/>
      <c r="I138" s="33" t="s">
        <v>30</v>
      </c>
      <c r="J138" s="37" t="str">
        <f>E21</f>
        <v>Ing. arch. Jan Heller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28</v>
      </c>
      <c r="D139" s="41"/>
      <c r="E139" s="41"/>
      <c r="F139" s="28" t="str">
        <f>IF(E18="","",E18)</f>
        <v>Vyplň údaj</v>
      </c>
      <c r="G139" s="41"/>
      <c r="H139" s="41"/>
      <c r="I139" s="33" t="s">
        <v>33</v>
      </c>
      <c r="J139" s="37" t="str">
        <f>E24</f>
        <v xml:space="preserve"> 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00"/>
      <c r="B141" s="201"/>
      <c r="C141" s="202" t="s">
        <v>177</v>
      </c>
      <c r="D141" s="203" t="s">
        <v>61</v>
      </c>
      <c r="E141" s="203" t="s">
        <v>57</v>
      </c>
      <c r="F141" s="203" t="s">
        <v>58</v>
      </c>
      <c r="G141" s="203" t="s">
        <v>178</v>
      </c>
      <c r="H141" s="203" t="s">
        <v>179</v>
      </c>
      <c r="I141" s="203" t="s">
        <v>180</v>
      </c>
      <c r="J141" s="203" t="s">
        <v>147</v>
      </c>
      <c r="K141" s="204" t="s">
        <v>181</v>
      </c>
      <c r="L141" s="205"/>
      <c r="M141" s="101" t="s">
        <v>1</v>
      </c>
      <c r="N141" s="102" t="s">
        <v>40</v>
      </c>
      <c r="O141" s="102" t="s">
        <v>182</v>
      </c>
      <c r="P141" s="102" t="s">
        <v>183</v>
      </c>
      <c r="Q141" s="102" t="s">
        <v>184</v>
      </c>
      <c r="R141" s="102" t="s">
        <v>185</v>
      </c>
      <c r="S141" s="102" t="s">
        <v>186</v>
      </c>
      <c r="T141" s="103" t="s">
        <v>187</v>
      </c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</row>
    <row r="142" spans="1:63" s="2" customFormat="1" ht="22.8" customHeight="1">
      <c r="A142" s="39"/>
      <c r="B142" s="40"/>
      <c r="C142" s="108" t="s">
        <v>188</v>
      </c>
      <c r="D142" s="41"/>
      <c r="E142" s="41"/>
      <c r="F142" s="41"/>
      <c r="G142" s="41"/>
      <c r="H142" s="41"/>
      <c r="I142" s="41"/>
      <c r="J142" s="206">
        <f>BK142</f>
        <v>0</v>
      </c>
      <c r="K142" s="41"/>
      <c r="L142" s="45"/>
      <c r="M142" s="104"/>
      <c r="N142" s="207"/>
      <c r="O142" s="105"/>
      <c r="P142" s="208">
        <f>P143+P664</f>
        <v>0</v>
      </c>
      <c r="Q142" s="105"/>
      <c r="R142" s="208">
        <f>R143+R664</f>
        <v>1082.61401492</v>
      </c>
      <c r="S142" s="105"/>
      <c r="T142" s="209">
        <f>T143+T664</f>
        <v>4.6723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75</v>
      </c>
      <c r="AU142" s="18" t="s">
        <v>149</v>
      </c>
      <c r="BK142" s="210">
        <f>BK143+BK664</f>
        <v>0</v>
      </c>
    </row>
    <row r="143" spans="1:63" s="12" customFormat="1" ht="25.9" customHeight="1">
      <c r="A143" s="12"/>
      <c r="B143" s="211"/>
      <c r="C143" s="212"/>
      <c r="D143" s="213" t="s">
        <v>75</v>
      </c>
      <c r="E143" s="214" t="s">
        <v>189</v>
      </c>
      <c r="F143" s="214" t="s">
        <v>190</v>
      </c>
      <c r="G143" s="212"/>
      <c r="H143" s="212"/>
      <c r="I143" s="215"/>
      <c r="J143" s="216">
        <f>BK143</f>
        <v>0</v>
      </c>
      <c r="K143" s="212"/>
      <c r="L143" s="217"/>
      <c r="M143" s="218"/>
      <c r="N143" s="219"/>
      <c r="O143" s="219"/>
      <c r="P143" s="220">
        <f>P144+P238+P291+P389+P427+P456+P582+P587+P662</f>
        <v>0</v>
      </c>
      <c r="Q143" s="219"/>
      <c r="R143" s="220">
        <f>R144+R238+R291+R389+R427+R456+R582+R587+R662</f>
        <v>875.84632143</v>
      </c>
      <c r="S143" s="219"/>
      <c r="T143" s="221">
        <f>T144+T238+T291+T389+T427+T456+T582+T587+T662</f>
        <v>4.6723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84</v>
      </c>
      <c r="AT143" s="223" t="s">
        <v>75</v>
      </c>
      <c r="AU143" s="223" t="s">
        <v>76</v>
      </c>
      <c r="AY143" s="222" t="s">
        <v>191</v>
      </c>
      <c r="BK143" s="224">
        <f>BK144+BK238+BK291+BK389+BK427+BK456+BK582+BK587+BK662</f>
        <v>0</v>
      </c>
    </row>
    <row r="144" spans="1:63" s="12" customFormat="1" ht="22.8" customHeight="1">
      <c r="A144" s="12"/>
      <c r="B144" s="211"/>
      <c r="C144" s="212"/>
      <c r="D144" s="213" t="s">
        <v>75</v>
      </c>
      <c r="E144" s="225" t="s">
        <v>84</v>
      </c>
      <c r="F144" s="225" t="s">
        <v>192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SUM(P145:P237)</f>
        <v>0</v>
      </c>
      <c r="Q144" s="219"/>
      <c r="R144" s="220">
        <f>SUM(R145:R237)</f>
        <v>65.295</v>
      </c>
      <c r="S144" s="219"/>
      <c r="T144" s="221">
        <f>SUM(T145:T237)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84</v>
      </c>
      <c r="AT144" s="223" t="s">
        <v>75</v>
      </c>
      <c r="AU144" s="223" t="s">
        <v>84</v>
      </c>
      <c r="AY144" s="222" t="s">
        <v>191</v>
      </c>
      <c r="BK144" s="224">
        <f>SUM(BK145:BK237)</f>
        <v>0</v>
      </c>
    </row>
    <row r="145" spans="1:65" s="2" customFormat="1" ht="24.15" customHeight="1">
      <c r="A145" s="39"/>
      <c r="B145" s="40"/>
      <c r="C145" s="227" t="s">
        <v>84</v>
      </c>
      <c r="D145" s="227" t="s">
        <v>193</v>
      </c>
      <c r="E145" s="228" t="s">
        <v>194</v>
      </c>
      <c r="F145" s="229" t="s">
        <v>195</v>
      </c>
      <c r="G145" s="230" t="s">
        <v>196</v>
      </c>
      <c r="H145" s="231">
        <v>192.17</v>
      </c>
      <c r="I145" s="232"/>
      <c r="J145" s="233">
        <f>ROUND(I145*H145,2)</f>
        <v>0</v>
      </c>
      <c r="K145" s="229" t="s">
        <v>197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198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199</v>
      </c>
    </row>
    <row r="146" spans="1:51" s="13" customFormat="1" ht="12">
      <c r="A146" s="13"/>
      <c r="B146" s="240"/>
      <c r="C146" s="241"/>
      <c r="D146" s="242" t="s">
        <v>200</v>
      </c>
      <c r="E146" s="243" t="s">
        <v>1</v>
      </c>
      <c r="F146" s="244" t="s">
        <v>201</v>
      </c>
      <c r="G146" s="241"/>
      <c r="H146" s="245">
        <v>192.17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200</v>
      </c>
      <c r="AU146" s="251" t="s">
        <v>86</v>
      </c>
      <c r="AV146" s="13" t="s">
        <v>86</v>
      </c>
      <c r="AW146" s="13" t="s">
        <v>32</v>
      </c>
      <c r="AX146" s="13" t="s">
        <v>84</v>
      </c>
      <c r="AY146" s="251" t="s">
        <v>191</v>
      </c>
    </row>
    <row r="147" spans="1:65" s="2" customFormat="1" ht="24.15" customHeight="1">
      <c r="A147" s="39"/>
      <c r="B147" s="40"/>
      <c r="C147" s="227" t="s">
        <v>86</v>
      </c>
      <c r="D147" s="227" t="s">
        <v>193</v>
      </c>
      <c r="E147" s="228" t="s">
        <v>202</v>
      </c>
      <c r="F147" s="229" t="s">
        <v>203</v>
      </c>
      <c r="G147" s="230" t="s">
        <v>196</v>
      </c>
      <c r="H147" s="231">
        <v>248.26</v>
      </c>
      <c r="I147" s="232"/>
      <c r="J147" s="233">
        <f>ROUND(I147*H147,2)</f>
        <v>0</v>
      </c>
      <c r="K147" s="229" t="s">
        <v>197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198</v>
      </c>
      <c r="AT147" s="238" t="s">
        <v>193</v>
      </c>
      <c r="AU147" s="238" t="s">
        <v>86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198</v>
      </c>
      <c r="BM147" s="238" t="s">
        <v>204</v>
      </c>
    </row>
    <row r="148" spans="1:51" s="13" customFormat="1" ht="12">
      <c r="A148" s="13"/>
      <c r="B148" s="240"/>
      <c r="C148" s="241"/>
      <c r="D148" s="242" t="s">
        <v>200</v>
      </c>
      <c r="E148" s="243" t="s">
        <v>1</v>
      </c>
      <c r="F148" s="244" t="s">
        <v>205</v>
      </c>
      <c r="G148" s="241"/>
      <c r="H148" s="245">
        <v>248.26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200</v>
      </c>
      <c r="AU148" s="251" t="s">
        <v>86</v>
      </c>
      <c r="AV148" s="13" t="s">
        <v>86</v>
      </c>
      <c r="AW148" s="13" t="s">
        <v>32</v>
      </c>
      <c r="AX148" s="13" t="s">
        <v>84</v>
      </c>
      <c r="AY148" s="251" t="s">
        <v>191</v>
      </c>
    </row>
    <row r="149" spans="1:65" s="2" customFormat="1" ht="24.15" customHeight="1">
      <c r="A149" s="39"/>
      <c r="B149" s="40"/>
      <c r="C149" s="227" t="s">
        <v>206</v>
      </c>
      <c r="D149" s="227" t="s">
        <v>193</v>
      </c>
      <c r="E149" s="228" t="s">
        <v>207</v>
      </c>
      <c r="F149" s="229" t="s">
        <v>208</v>
      </c>
      <c r="G149" s="230" t="s">
        <v>209</v>
      </c>
      <c r="H149" s="231">
        <v>24.374</v>
      </c>
      <c r="I149" s="232"/>
      <c r="J149" s="233">
        <f>ROUND(I149*H149,2)</f>
        <v>0</v>
      </c>
      <c r="K149" s="229" t="s">
        <v>210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198</v>
      </c>
      <c r="AT149" s="238" t="s">
        <v>193</v>
      </c>
      <c r="AU149" s="238" t="s">
        <v>86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198</v>
      </c>
      <c r="BM149" s="238" t="s">
        <v>211</v>
      </c>
    </row>
    <row r="150" spans="1:51" s="13" customFormat="1" ht="12">
      <c r="A150" s="13"/>
      <c r="B150" s="240"/>
      <c r="C150" s="241"/>
      <c r="D150" s="242" t="s">
        <v>200</v>
      </c>
      <c r="E150" s="243" t="s">
        <v>1</v>
      </c>
      <c r="F150" s="244" t="s">
        <v>212</v>
      </c>
      <c r="G150" s="241"/>
      <c r="H150" s="245">
        <v>17.674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200</v>
      </c>
      <c r="AU150" s="251" t="s">
        <v>86</v>
      </c>
      <c r="AV150" s="13" t="s">
        <v>86</v>
      </c>
      <c r="AW150" s="13" t="s">
        <v>32</v>
      </c>
      <c r="AX150" s="13" t="s">
        <v>76</v>
      </c>
      <c r="AY150" s="251" t="s">
        <v>191</v>
      </c>
    </row>
    <row r="151" spans="1:51" s="13" customFormat="1" ht="12">
      <c r="A151" s="13"/>
      <c r="B151" s="240"/>
      <c r="C151" s="241"/>
      <c r="D151" s="242" t="s">
        <v>200</v>
      </c>
      <c r="E151" s="243" t="s">
        <v>1</v>
      </c>
      <c r="F151" s="244" t="s">
        <v>213</v>
      </c>
      <c r="G151" s="241"/>
      <c r="H151" s="245">
        <v>6.7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200</v>
      </c>
      <c r="AU151" s="251" t="s">
        <v>86</v>
      </c>
      <c r="AV151" s="13" t="s">
        <v>86</v>
      </c>
      <c r="AW151" s="13" t="s">
        <v>32</v>
      </c>
      <c r="AX151" s="13" t="s">
        <v>76</v>
      </c>
      <c r="AY151" s="251" t="s">
        <v>191</v>
      </c>
    </row>
    <row r="152" spans="1:51" s="14" customFormat="1" ht="12">
      <c r="A152" s="14"/>
      <c r="B152" s="252"/>
      <c r="C152" s="253"/>
      <c r="D152" s="242" t="s">
        <v>200</v>
      </c>
      <c r="E152" s="254" t="s">
        <v>1</v>
      </c>
      <c r="F152" s="255" t="s">
        <v>214</v>
      </c>
      <c r="G152" s="253"/>
      <c r="H152" s="256">
        <v>24.374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200</v>
      </c>
      <c r="AU152" s="262" t="s">
        <v>86</v>
      </c>
      <c r="AV152" s="14" t="s">
        <v>198</v>
      </c>
      <c r="AW152" s="14" t="s">
        <v>32</v>
      </c>
      <c r="AX152" s="14" t="s">
        <v>84</v>
      </c>
      <c r="AY152" s="262" t="s">
        <v>191</v>
      </c>
    </row>
    <row r="153" spans="1:65" s="2" customFormat="1" ht="24.15" customHeight="1">
      <c r="A153" s="39"/>
      <c r="B153" s="40"/>
      <c r="C153" s="227" t="s">
        <v>198</v>
      </c>
      <c r="D153" s="227" t="s">
        <v>193</v>
      </c>
      <c r="E153" s="228" t="s">
        <v>215</v>
      </c>
      <c r="F153" s="229" t="s">
        <v>216</v>
      </c>
      <c r="G153" s="230" t="s">
        <v>209</v>
      </c>
      <c r="H153" s="231">
        <v>171.521</v>
      </c>
      <c r="I153" s="232"/>
      <c r="J153" s="233">
        <f>ROUND(I153*H153,2)</f>
        <v>0</v>
      </c>
      <c r="K153" s="229" t="s">
        <v>210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198</v>
      </c>
      <c r="AT153" s="238" t="s">
        <v>193</v>
      </c>
      <c r="AU153" s="238" t="s">
        <v>86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198</v>
      </c>
      <c r="BM153" s="238" t="s">
        <v>217</v>
      </c>
    </row>
    <row r="154" spans="1:51" s="13" customFormat="1" ht="12">
      <c r="A154" s="13"/>
      <c r="B154" s="240"/>
      <c r="C154" s="241"/>
      <c r="D154" s="242" t="s">
        <v>200</v>
      </c>
      <c r="E154" s="243" t="s">
        <v>1</v>
      </c>
      <c r="F154" s="244" t="s">
        <v>218</v>
      </c>
      <c r="G154" s="241"/>
      <c r="H154" s="245">
        <v>42.979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200</v>
      </c>
      <c r="AU154" s="251" t="s">
        <v>86</v>
      </c>
      <c r="AV154" s="13" t="s">
        <v>86</v>
      </c>
      <c r="AW154" s="13" t="s">
        <v>32</v>
      </c>
      <c r="AX154" s="13" t="s">
        <v>76</v>
      </c>
      <c r="AY154" s="251" t="s">
        <v>191</v>
      </c>
    </row>
    <row r="155" spans="1:51" s="13" customFormat="1" ht="12">
      <c r="A155" s="13"/>
      <c r="B155" s="240"/>
      <c r="C155" s="241"/>
      <c r="D155" s="242" t="s">
        <v>200</v>
      </c>
      <c r="E155" s="243" t="s">
        <v>1</v>
      </c>
      <c r="F155" s="244" t="s">
        <v>219</v>
      </c>
      <c r="G155" s="241"/>
      <c r="H155" s="245">
        <v>97.007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200</v>
      </c>
      <c r="AU155" s="251" t="s">
        <v>86</v>
      </c>
      <c r="AV155" s="13" t="s">
        <v>86</v>
      </c>
      <c r="AW155" s="13" t="s">
        <v>32</v>
      </c>
      <c r="AX155" s="13" t="s">
        <v>76</v>
      </c>
      <c r="AY155" s="251" t="s">
        <v>191</v>
      </c>
    </row>
    <row r="156" spans="1:51" s="13" customFormat="1" ht="12">
      <c r="A156" s="13"/>
      <c r="B156" s="240"/>
      <c r="C156" s="241"/>
      <c r="D156" s="242" t="s">
        <v>200</v>
      </c>
      <c r="E156" s="243" t="s">
        <v>1</v>
      </c>
      <c r="F156" s="244" t="s">
        <v>220</v>
      </c>
      <c r="G156" s="241"/>
      <c r="H156" s="245">
        <v>31.535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200</v>
      </c>
      <c r="AU156" s="251" t="s">
        <v>86</v>
      </c>
      <c r="AV156" s="13" t="s">
        <v>86</v>
      </c>
      <c r="AW156" s="13" t="s">
        <v>32</v>
      </c>
      <c r="AX156" s="13" t="s">
        <v>76</v>
      </c>
      <c r="AY156" s="251" t="s">
        <v>191</v>
      </c>
    </row>
    <row r="157" spans="1:51" s="14" customFormat="1" ht="12">
      <c r="A157" s="14"/>
      <c r="B157" s="252"/>
      <c r="C157" s="253"/>
      <c r="D157" s="242" t="s">
        <v>200</v>
      </c>
      <c r="E157" s="254" t="s">
        <v>1</v>
      </c>
      <c r="F157" s="255" t="s">
        <v>214</v>
      </c>
      <c r="G157" s="253"/>
      <c r="H157" s="256">
        <v>171.521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200</v>
      </c>
      <c r="AU157" s="262" t="s">
        <v>86</v>
      </c>
      <c r="AV157" s="14" t="s">
        <v>198</v>
      </c>
      <c r="AW157" s="14" t="s">
        <v>32</v>
      </c>
      <c r="AX157" s="14" t="s">
        <v>84</v>
      </c>
      <c r="AY157" s="262" t="s">
        <v>191</v>
      </c>
    </row>
    <row r="158" spans="1:65" s="2" customFormat="1" ht="33" customHeight="1">
      <c r="A158" s="39"/>
      <c r="B158" s="40"/>
      <c r="C158" s="227" t="s">
        <v>221</v>
      </c>
      <c r="D158" s="227" t="s">
        <v>193</v>
      </c>
      <c r="E158" s="228" t="s">
        <v>222</v>
      </c>
      <c r="F158" s="229" t="s">
        <v>223</v>
      </c>
      <c r="G158" s="230" t="s">
        <v>209</v>
      </c>
      <c r="H158" s="231">
        <v>839.021</v>
      </c>
      <c r="I158" s="232"/>
      <c r="J158" s="233">
        <f>ROUND(I158*H158,2)</f>
        <v>0</v>
      </c>
      <c r="K158" s="229" t="s">
        <v>210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198</v>
      </c>
      <c r="AT158" s="238" t="s">
        <v>193</v>
      </c>
      <c r="AU158" s="238" t="s">
        <v>86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198</v>
      </c>
      <c r="BM158" s="238" t="s">
        <v>224</v>
      </c>
    </row>
    <row r="159" spans="1:51" s="15" customFormat="1" ht="12">
      <c r="A159" s="15"/>
      <c r="B159" s="263"/>
      <c r="C159" s="264"/>
      <c r="D159" s="242" t="s">
        <v>200</v>
      </c>
      <c r="E159" s="265" t="s">
        <v>1</v>
      </c>
      <c r="F159" s="266" t="s">
        <v>225</v>
      </c>
      <c r="G159" s="264"/>
      <c r="H159" s="265" t="s">
        <v>1</v>
      </c>
      <c r="I159" s="267"/>
      <c r="J159" s="264"/>
      <c r="K159" s="264"/>
      <c r="L159" s="268"/>
      <c r="M159" s="269"/>
      <c r="N159" s="270"/>
      <c r="O159" s="270"/>
      <c r="P159" s="270"/>
      <c r="Q159" s="270"/>
      <c r="R159" s="270"/>
      <c r="S159" s="270"/>
      <c r="T159" s="27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2" t="s">
        <v>200</v>
      </c>
      <c r="AU159" s="272" t="s">
        <v>86</v>
      </c>
      <c r="AV159" s="15" t="s">
        <v>84</v>
      </c>
      <c r="AW159" s="15" t="s">
        <v>32</v>
      </c>
      <c r="AX159" s="15" t="s">
        <v>76</v>
      </c>
      <c r="AY159" s="272" t="s">
        <v>191</v>
      </c>
    </row>
    <row r="160" spans="1:51" s="13" customFormat="1" ht="12">
      <c r="A160" s="13"/>
      <c r="B160" s="240"/>
      <c r="C160" s="241"/>
      <c r="D160" s="242" t="s">
        <v>200</v>
      </c>
      <c r="E160" s="243" t="s">
        <v>1</v>
      </c>
      <c r="F160" s="244" t="s">
        <v>226</v>
      </c>
      <c r="G160" s="241"/>
      <c r="H160" s="245">
        <v>108.729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200</v>
      </c>
      <c r="AU160" s="251" t="s">
        <v>86</v>
      </c>
      <c r="AV160" s="13" t="s">
        <v>86</v>
      </c>
      <c r="AW160" s="13" t="s">
        <v>32</v>
      </c>
      <c r="AX160" s="13" t="s">
        <v>76</v>
      </c>
      <c r="AY160" s="251" t="s">
        <v>191</v>
      </c>
    </row>
    <row r="161" spans="1:51" s="13" customFormat="1" ht="12">
      <c r="A161" s="13"/>
      <c r="B161" s="240"/>
      <c r="C161" s="241"/>
      <c r="D161" s="242" t="s">
        <v>200</v>
      </c>
      <c r="E161" s="243" t="s">
        <v>1</v>
      </c>
      <c r="F161" s="244" t="s">
        <v>227</v>
      </c>
      <c r="G161" s="241"/>
      <c r="H161" s="245">
        <v>207.19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200</v>
      </c>
      <c r="AU161" s="251" t="s">
        <v>86</v>
      </c>
      <c r="AV161" s="13" t="s">
        <v>86</v>
      </c>
      <c r="AW161" s="13" t="s">
        <v>32</v>
      </c>
      <c r="AX161" s="13" t="s">
        <v>76</v>
      </c>
      <c r="AY161" s="251" t="s">
        <v>191</v>
      </c>
    </row>
    <row r="162" spans="1:51" s="16" customFormat="1" ht="12">
      <c r="A162" s="16"/>
      <c r="B162" s="273"/>
      <c r="C162" s="274"/>
      <c r="D162" s="242" t="s">
        <v>200</v>
      </c>
      <c r="E162" s="275" t="s">
        <v>1</v>
      </c>
      <c r="F162" s="276" t="s">
        <v>228</v>
      </c>
      <c r="G162" s="274"/>
      <c r="H162" s="277">
        <v>315.919</v>
      </c>
      <c r="I162" s="278"/>
      <c r="J162" s="274"/>
      <c r="K162" s="274"/>
      <c r="L162" s="279"/>
      <c r="M162" s="280"/>
      <c r="N162" s="281"/>
      <c r="O162" s="281"/>
      <c r="P162" s="281"/>
      <c r="Q162" s="281"/>
      <c r="R162" s="281"/>
      <c r="S162" s="281"/>
      <c r="T162" s="282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3" t="s">
        <v>200</v>
      </c>
      <c r="AU162" s="283" t="s">
        <v>86</v>
      </c>
      <c r="AV162" s="16" t="s">
        <v>206</v>
      </c>
      <c r="AW162" s="16" t="s">
        <v>32</v>
      </c>
      <c r="AX162" s="16" t="s">
        <v>76</v>
      </c>
      <c r="AY162" s="283" t="s">
        <v>191</v>
      </c>
    </row>
    <row r="163" spans="1:51" s="15" customFormat="1" ht="12">
      <c r="A163" s="15"/>
      <c r="B163" s="263"/>
      <c r="C163" s="264"/>
      <c r="D163" s="242" t="s">
        <v>200</v>
      </c>
      <c r="E163" s="265" t="s">
        <v>1</v>
      </c>
      <c r="F163" s="266" t="s">
        <v>229</v>
      </c>
      <c r="G163" s="264"/>
      <c r="H163" s="265" t="s">
        <v>1</v>
      </c>
      <c r="I163" s="267"/>
      <c r="J163" s="264"/>
      <c r="K163" s="264"/>
      <c r="L163" s="268"/>
      <c r="M163" s="269"/>
      <c r="N163" s="270"/>
      <c r="O163" s="270"/>
      <c r="P163" s="270"/>
      <c r="Q163" s="270"/>
      <c r="R163" s="270"/>
      <c r="S163" s="270"/>
      <c r="T163" s="27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2" t="s">
        <v>200</v>
      </c>
      <c r="AU163" s="272" t="s">
        <v>86</v>
      </c>
      <c r="AV163" s="15" t="s">
        <v>84</v>
      </c>
      <c r="AW163" s="15" t="s">
        <v>32</v>
      </c>
      <c r="AX163" s="15" t="s">
        <v>76</v>
      </c>
      <c r="AY163" s="272" t="s">
        <v>191</v>
      </c>
    </row>
    <row r="164" spans="1:51" s="13" customFormat="1" ht="12">
      <c r="A164" s="13"/>
      <c r="B164" s="240"/>
      <c r="C164" s="241"/>
      <c r="D164" s="242" t="s">
        <v>200</v>
      </c>
      <c r="E164" s="243" t="s">
        <v>1</v>
      </c>
      <c r="F164" s="244" t="s">
        <v>230</v>
      </c>
      <c r="G164" s="241"/>
      <c r="H164" s="245">
        <v>265.197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200</v>
      </c>
      <c r="AU164" s="251" t="s">
        <v>86</v>
      </c>
      <c r="AV164" s="13" t="s">
        <v>86</v>
      </c>
      <c r="AW164" s="13" t="s">
        <v>32</v>
      </c>
      <c r="AX164" s="13" t="s">
        <v>76</v>
      </c>
      <c r="AY164" s="251" t="s">
        <v>191</v>
      </c>
    </row>
    <row r="165" spans="1:51" s="13" customFormat="1" ht="12">
      <c r="A165" s="13"/>
      <c r="B165" s="240"/>
      <c r="C165" s="241"/>
      <c r="D165" s="242" t="s">
        <v>200</v>
      </c>
      <c r="E165" s="243" t="s">
        <v>1</v>
      </c>
      <c r="F165" s="244" t="s">
        <v>231</v>
      </c>
      <c r="G165" s="241"/>
      <c r="H165" s="245">
        <v>130.352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200</v>
      </c>
      <c r="AU165" s="251" t="s">
        <v>86</v>
      </c>
      <c r="AV165" s="13" t="s">
        <v>86</v>
      </c>
      <c r="AW165" s="13" t="s">
        <v>32</v>
      </c>
      <c r="AX165" s="13" t="s">
        <v>76</v>
      </c>
      <c r="AY165" s="251" t="s">
        <v>191</v>
      </c>
    </row>
    <row r="166" spans="1:51" s="16" customFormat="1" ht="12">
      <c r="A166" s="16"/>
      <c r="B166" s="273"/>
      <c r="C166" s="274"/>
      <c r="D166" s="242" t="s">
        <v>200</v>
      </c>
      <c r="E166" s="275" t="s">
        <v>1</v>
      </c>
      <c r="F166" s="276" t="s">
        <v>228</v>
      </c>
      <c r="G166" s="274"/>
      <c r="H166" s="277">
        <v>395.549</v>
      </c>
      <c r="I166" s="278"/>
      <c r="J166" s="274"/>
      <c r="K166" s="274"/>
      <c r="L166" s="279"/>
      <c r="M166" s="280"/>
      <c r="N166" s="281"/>
      <c r="O166" s="281"/>
      <c r="P166" s="281"/>
      <c r="Q166" s="281"/>
      <c r="R166" s="281"/>
      <c r="S166" s="281"/>
      <c r="T166" s="282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83" t="s">
        <v>200</v>
      </c>
      <c r="AU166" s="283" t="s">
        <v>86</v>
      </c>
      <c r="AV166" s="16" t="s">
        <v>206</v>
      </c>
      <c r="AW166" s="16" t="s">
        <v>32</v>
      </c>
      <c r="AX166" s="16" t="s">
        <v>76</v>
      </c>
      <c r="AY166" s="283" t="s">
        <v>191</v>
      </c>
    </row>
    <row r="167" spans="1:51" s="13" customFormat="1" ht="12">
      <c r="A167" s="13"/>
      <c r="B167" s="240"/>
      <c r="C167" s="241"/>
      <c r="D167" s="242" t="s">
        <v>200</v>
      </c>
      <c r="E167" s="243" t="s">
        <v>1</v>
      </c>
      <c r="F167" s="244" t="s">
        <v>232</v>
      </c>
      <c r="G167" s="241"/>
      <c r="H167" s="245">
        <v>84.574</v>
      </c>
      <c r="I167" s="246"/>
      <c r="J167" s="241"/>
      <c r="K167" s="241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200</v>
      </c>
      <c r="AU167" s="251" t="s">
        <v>86</v>
      </c>
      <c r="AV167" s="13" t="s">
        <v>86</v>
      </c>
      <c r="AW167" s="13" t="s">
        <v>32</v>
      </c>
      <c r="AX167" s="13" t="s">
        <v>76</v>
      </c>
      <c r="AY167" s="251" t="s">
        <v>191</v>
      </c>
    </row>
    <row r="168" spans="1:51" s="16" customFormat="1" ht="12">
      <c r="A168" s="16"/>
      <c r="B168" s="273"/>
      <c r="C168" s="274"/>
      <c r="D168" s="242" t="s">
        <v>200</v>
      </c>
      <c r="E168" s="275" t="s">
        <v>1</v>
      </c>
      <c r="F168" s="276" t="s">
        <v>228</v>
      </c>
      <c r="G168" s="274"/>
      <c r="H168" s="277">
        <v>84.574</v>
      </c>
      <c r="I168" s="278"/>
      <c r="J168" s="274"/>
      <c r="K168" s="274"/>
      <c r="L168" s="279"/>
      <c r="M168" s="280"/>
      <c r="N168" s="281"/>
      <c r="O168" s="281"/>
      <c r="P168" s="281"/>
      <c r="Q168" s="281"/>
      <c r="R168" s="281"/>
      <c r="S168" s="281"/>
      <c r="T168" s="282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3" t="s">
        <v>200</v>
      </c>
      <c r="AU168" s="283" t="s">
        <v>86</v>
      </c>
      <c r="AV168" s="16" t="s">
        <v>206</v>
      </c>
      <c r="AW168" s="16" t="s">
        <v>32</v>
      </c>
      <c r="AX168" s="16" t="s">
        <v>76</v>
      </c>
      <c r="AY168" s="283" t="s">
        <v>191</v>
      </c>
    </row>
    <row r="169" spans="1:51" s="13" customFormat="1" ht="12">
      <c r="A169" s="13"/>
      <c r="B169" s="240"/>
      <c r="C169" s="241"/>
      <c r="D169" s="242" t="s">
        <v>200</v>
      </c>
      <c r="E169" s="243" t="s">
        <v>1</v>
      </c>
      <c r="F169" s="244" t="s">
        <v>218</v>
      </c>
      <c r="G169" s="241"/>
      <c r="H169" s="245">
        <v>42.979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200</v>
      </c>
      <c r="AU169" s="251" t="s">
        <v>86</v>
      </c>
      <c r="AV169" s="13" t="s">
        <v>86</v>
      </c>
      <c r="AW169" s="13" t="s">
        <v>32</v>
      </c>
      <c r="AX169" s="13" t="s">
        <v>76</v>
      </c>
      <c r="AY169" s="251" t="s">
        <v>191</v>
      </c>
    </row>
    <row r="170" spans="1:51" s="16" customFormat="1" ht="12">
      <c r="A170" s="16"/>
      <c r="B170" s="273"/>
      <c r="C170" s="274"/>
      <c r="D170" s="242" t="s">
        <v>200</v>
      </c>
      <c r="E170" s="275" t="s">
        <v>1</v>
      </c>
      <c r="F170" s="276" t="s">
        <v>228</v>
      </c>
      <c r="G170" s="274"/>
      <c r="H170" s="277">
        <v>42.979</v>
      </c>
      <c r="I170" s="278"/>
      <c r="J170" s="274"/>
      <c r="K170" s="274"/>
      <c r="L170" s="279"/>
      <c r="M170" s="280"/>
      <c r="N170" s="281"/>
      <c r="O170" s="281"/>
      <c r="P170" s="281"/>
      <c r="Q170" s="281"/>
      <c r="R170" s="281"/>
      <c r="S170" s="281"/>
      <c r="T170" s="282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83" t="s">
        <v>200</v>
      </c>
      <c r="AU170" s="283" t="s">
        <v>86</v>
      </c>
      <c r="AV170" s="16" t="s">
        <v>206</v>
      </c>
      <c r="AW170" s="16" t="s">
        <v>32</v>
      </c>
      <c r="AX170" s="16" t="s">
        <v>76</v>
      </c>
      <c r="AY170" s="283" t="s">
        <v>191</v>
      </c>
    </row>
    <row r="171" spans="1:51" s="14" customFormat="1" ht="12">
      <c r="A171" s="14"/>
      <c r="B171" s="252"/>
      <c r="C171" s="253"/>
      <c r="D171" s="242" t="s">
        <v>200</v>
      </c>
      <c r="E171" s="254" t="s">
        <v>1</v>
      </c>
      <c r="F171" s="255" t="s">
        <v>214</v>
      </c>
      <c r="G171" s="253"/>
      <c r="H171" s="256">
        <v>839.021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200</v>
      </c>
      <c r="AU171" s="262" t="s">
        <v>86</v>
      </c>
      <c r="AV171" s="14" t="s">
        <v>198</v>
      </c>
      <c r="AW171" s="14" t="s">
        <v>32</v>
      </c>
      <c r="AX171" s="14" t="s">
        <v>84</v>
      </c>
      <c r="AY171" s="262" t="s">
        <v>191</v>
      </c>
    </row>
    <row r="172" spans="1:65" s="2" customFormat="1" ht="33" customHeight="1">
      <c r="A172" s="39"/>
      <c r="B172" s="40"/>
      <c r="C172" s="227" t="s">
        <v>233</v>
      </c>
      <c r="D172" s="227" t="s">
        <v>193</v>
      </c>
      <c r="E172" s="228" t="s">
        <v>234</v>
      </c>
      <c r="F172" s="229" t="s">
        <v>235</v>
      </c>
      <c r="G172" s="230" t="s">
        <v>209</v>
      </c>
      <c r="H172" s="231">
        <v>100.264</v>
      </c>
      <c r="I172" s="232"/>
      <c r="J172" s="233">
        <f>ROUND(I172*H172,2)</f>
        <v>0</v>
      </c>
      <c r="K172" s="229" t="s">
        <v>210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198</v>
      </c>
      <c r="AT172" s="238" t="s">
        <v>193</v>
      </c>
      <c r="AU172" s="238" t="s">
        <v>86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198</v>
      </c>
      <c r="BM172" s="238" t="s">
        <v>236</v>
      </c>
    </row>
    <row r="173" spans="1:51" s="15" customFormat="1" ht="12">
      <c r="A173" s="15"/>
      <c r="B173" s="263"/>
      <c r="C173" s="264"/>
      <c r="D173" s="242" t="s">
        <v>200</v>
      </c>
      <c r="E173" s="265" t="s">
        <v>1</v>
      </c>
      <c r="F173" s="266" t="s">
        <v>225</v>
      </c>
      <c r="G173" s="264"/>
      <c r="H173" s="265" t="s">
        <v>1</v>
      </c>
      <c r="I173" s="267"/>
      <c r="J173" s="264"/>
      <c r="K173" s="264"/>
      <c r="L173" s="268"/>
      <c r="M173" s="269"/>
      <c r="N173" s="270"/>
      <c r="O173" s="270"/>
      <c r="P173" s="270"/>
      <c r="Q173" s="270"/>
      <c r="R173" s="270"/>
      <c r="S173" s="270"/>
      <c r="T173" s="27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2" t="s">
        <v>200</v>
      </c>
      <c r="AU173" s="272" t="s">
        <v>86</v>
      </c>
      <c r="AV173" s="15" t="s">
        <v>84</v>
      </c>
      <c r="AW173" s="15" t="s">
        <v>32</v>
      </c>
      <c r="AX173" s="15" t="s">
        <v>76</v>
      </c>
      <c r="AY173" s="272" t="s">
        <v>191</v>
      </c>
    </row>
    <row r="174" spans="1:51" s="13" customFormat="1" ht="12">
      <c r="A174" s="13"/>
      <c r="B174" s="240"/>
      <c r="C174" s="241"/>
      <c r="D174" s="242" t="s">
        <v>200</v>
      </c>
      <c r="E174" s="243" t="s">
        <v>1</v>
      </c>
      <c r="F174" s="244" t="s">
        <v>237</v>
      </c>
      <c r="G174" s="241"/>
      <c r="H174" s="245">
        <v>87.29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200</v>
      </c>
      <c r="AU174" s="251" t="s">
        <v>86</v>
      </c>
      <c r="AV174" s="13" t="s">
        <v>86</v>
      </c>
      <c r="AW174" s="13" t="s">
        <v>32</v>
      </c>
      <c r="AX174" s="13" t="s">
        <v>76</v>
      </c>
      <c r="AY174" s="251" t="s">
        <v>191</v>
      </c>
    </row>
    <row r="175" spans="1:51" s="16" customFormat="1" ht="12">
      <c r="A175" s="16"/>
      <c r="B175" s="273"/>
      <c r="C175" s="274"/>
      <c r="D175" s="242" t="s">
        <v>200</v>
      </c>
      <c r="E175" s="275" t="s">
        <v>1</v>
      </c>
      <c r="F175" s="276" t="s">
        <v>228</v>
      </c>
      <c r="G175" s="274"/>
      <c r="H175" s="277">
        <v>87.29</v>
      </c>
      <c r="I175" s="278"/>
      <c r="J175" s="274"/>
      <c r="K175" s="274"/>
      <c r="L175" s="279"/>
      <c r="M175" s="280"/>
      <c r="N175" s="281"/>
      <c r="O175" s="281"/>
      <c r="P175" s="281"/>
      <c r="Q175" s="281"/>
      <c r="R175" s="281"/>
      <c r="S175" s="281"/>
      <c r="T175" s="282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83" t="s">
        <v>200</v>
      </c>
      <c r="AU175" s="283" t="s">
        <v>86</v>
      </c>
      <c r="AV175" s="16" t="s">
        <v>206</v>
      </c>
      <c r="AW175" s="16" t="s">
        <v>32</v>
      </c>
      <c r="AX175" s="16" t="s">
        <v>76</v>
      </c>
      <c r="AY175" s="283" t="s">
        <v>191</v>
      </c>
    </row>
    <row r="176" spans="1:51" s="13" customFormat="1" ht="12">
      <c r="A176" s="13"/>
      <c r="B176" s="240"/>
      <c r="C176" s="241"/>
      <c r="D176" s="242" t="s">
        <v>200</v>
      </c>
      <c r="E176" s="243" t="s">
        <v>1</v>
      </c>
      <c r="F176" s="244" t="s">
        <v>238</v>
      </c>
      <c r="G176" s="241"/>
      <c r="H176" s="245">
        <v>5.103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200</v>
      </c>
      <c r="AU176" s="251" t="s">
        <v>86</v>
      </c>
      <c r="AV176" s="13" t="s">
        <v>86</v>
      </c>
      <c r="AW176" s="13" t="s">
        <v>32</v>
      </c>
      <c r="AX176" s="13" t="s">
        <v>76</v>
      </c>
      <c r="AY176" s="251" t="s">
        <v>191</v>
      </c>
    </row>
    <row r="177" spans="1:51" s="13" customFormat="1" ht="12">
      <c r="A177" s="13"/>
      <c r="B177" s="240"/>
      <c r="C177" s="241"/>
      <c r="D177" s="242" t="s">
        <v>200</v>
      </c>
      <c r="E177" s="243" t="s">
        <v>1</v>
      </c>
      <c r="F177" s="244" t="s">
        <v>239</v>
      </c>
      <c r="G177" s="241"/>
      <c r="H177" s="245">
        <v>2.261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200</v>
      </c>
      <c r="AU177" s="251" t="s">
        <v>86</v>
      </c>
      <c r="AV177" s="13" t="s">
        <v>86</v>
      </c>
      <c r="AW177" s="13" t="s">
        <v>32</v>
      </c>
      <c r="AX177" s="13" t="s">
        <v>76</v>
      </c>
      <c r="AY177" s="251" t="s">
        <v>191</v>
      </c>
    </row>
    <row r="178" spans="1:51" s="13" customFormat="1" ht="12">
      <c r="A178" s="13"/>
      <c r="B178" s="240"/>
      <c r="C178" s="241"/>
      <c r="D178" s="242" t="s">
        <v>200</v>
      </c>
      <c r="E178" s="243" t="s">
        <v>1</v>
      </c>
      <c r="F178" s="244" t="s">
        <v>240</v>
      </c>
      <c r="G178" s="241"/>
      <c r="H178" s="245">
        <v>1.6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200</v>
      </c>
      <c r="AU178" s="251" t="s">
        <v>86</v>
      </c>
      <c r="AV178" s="13" t="s">
        <v>86</v>
      </c>
      <c r="AW178" s="13" t="s">
        <v>32</v>
      </c>
      <c r="AX178" s="13" t="s">
        <v>76</v>
      </c>
      <c r="AY178" s="251" t="s">
        <v>191</v>
      </c>
    </row>
    <row r="179" spans="1:51" s="13" customFormat="1" ht="12">
      <c r="A179" s="13"/>
      <c r="B179" s="240"/>
      <c r="C179" s="241"/>
      <c r="D179" s="242" t="s">
        <v>200</v>
      </c>
      <c r="E179" s="243" t="s">
        <v>1</v>
      </c>
      <c r="F179" s="244" t="s">
        <v>241</v>
      </c>
      <c r="G179" s="241"/>
      <c r="H179" s="245">
        <v>4.01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200</v>
      </c>
      <c r="AU179" s="251" t="s">
        <v>86</v>
      </c>
      <c r="AV179" s="13" t="s">
        <v>86</v>
      </c>
      <c r="AW179" s="13" t="s">
        <v>32</v>
      </c>
      <c r="AX179" s="13" t="s">
        <v>76</v>
      </c>
      <c r="AY179" s="251" t="s">
        <v>191</v>
      </c>
    </row>
    <row r="180" spans="1:51" s="16" customFormat="1" ht="12">
      <c r="A180" s="16"/>
      <c r="B180" s="273"/>
      <c r="C180" s="274"/>
      <c r="D180" s="242" t="s">
        <v>200</v>
      </c>
      <c r="E180" s="275" t="s">
        <v>1</v>
      </c>
      <c r="F180" s="276" t="s">
        <v>228</v>
      </c>
      <c r="G180" s="274"/>
      <c r="H180" s="277">
        <v>12.974</v>
      </c>
      <c r="I180" s="278"/>
      <c r="J180" s="274"/>
      <c r="K180" s="274"/>
      <c r="L180" s="279"/>
      <c r="M180" s="280"/>
      <c r="N180" s="281"/>
      <c r="O180" s="281"/>
      <c r="P180" s="281"/>
      <c r="Q180" s="281"/>
      <c r="R180" s="281"/>
      <c r="S180" s="281"/>
      <c r="T180" s="282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3" t="s">
        <v>200</v>
      </c>
      <c r="AU180" s="283" t="s">
        <v>86</v>
      </c>
      <c r="AV180" s="16" t="s">
        <v>206</v>
      </c>
      <c r="AW180" s="16" t="s">
        <v>32</v>
      </c>
      <c r="AX180" s="16" t="s">
        <v>76</v>
      </c>
      <c r="AY180" s="283" t="s">
        <v>191</v>
      </c>
    </row>
    <row r="181" spans="1:51" s="14" customFormat="1" ht="12">
      <c r="A181" s="14"/>
      <c r="B181" s="252"/>
      <c r="C181" s="253"/>
      <c r="D181" s="242" t="s">
        <v>200</v>
      </c>
      <c r="E181" s="254" t="s">
        <v>1</v>
      </c>
      <c r="F181" s="255" t="s">
        <v>214</v>
      </c>
      <c r="G181" s="253"/>
      <c r="H181" s="256">
        <v>100.264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200</v>
      </c>
      <c r="AU181" s="262" t="s">
        <v>86</v>
      </c>
      <c r="AV181" s="14" t="s">
        <v>198</v>
      </c>
      <c r="AW181" s="14" t="s">
        <v>32</v>
      </c>
      <c r="AX181" s="14" t="s">
        <v>84</v>
      </c>
      <c r="AY181" s="262" t="s">
        <v>191</v>
      </c>
    </row>
    <row r="182" spans="1:65" s="2" customFormat="1" ht="33" customHeight="1">
      <c r="A182" s="39"/>
      <c r="B182" s="40"/>
      <c r="C182" s="227" t="s">
        <v>242</v>
      </c>
      <c r="D182" s="227" t="s">
        <v>193</v>
      </c>
      <c r="E182" s="228" t="s">
        <v>243</v>
      </c>
      <c r="F182" s="229" t="s">
        <v>244</v>
      </c>
      <c r="G182" s="230" t="s">
        <v>209</v>
      </c>
      <c r="H182" s="231">
        <v>41.181</v>
      </c>
      <c r="I182" s="232"/>
      <c r="J182" s="233">
        <f>ROUND(I182*H182,2)</f>
        <v>0</v>
      </c>
      <c r="K182" s="229" t="s">
        <v>210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198</v>
      </c>
      <c r="AT182" s="238" t="s">
        <v>193</v>
      </c>
      <c r="AU182" s="238" t="s">
        <v>86</v>
      </c>
      <c r="AY182" s="18" t="s">
        <v>191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198</v>
      </c>
      <c r="BM182" s="238" t="s">
        <v>245</v>
      </c>
    </row>
    <row r="183" spans="1:51" s="13" customFormat="1" ht="12">
      <c r="A183" s="13"/>
      <c r="B183" s="240"/>
      <c r="C183" s="241"/>
      <c r="D183" s="242" t="s">
        <v>200</v>
      </c>
      <c r="E183" s="243" t="s">
        <v>1</v>
      </c>
      <c r="F183" s="244" t="s">
        <v>246</v>
      </c>
      <c r="G183" s="241"/>
      <c r="H183" s="245">
        <v>41.181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200</v>
      </c>
      <c r="AU183" s="251" t="s">
        <v>86</v>
      </c>
      <c r="AV183" s="13" t="s">
        <v>86</v>
      </c>
      <c r="AW183" s="13" t="s">
        <v>32</v>
      </c>
      <c r="AX183" s="13" t="s">
        <v>84</v>
      </c>
      <c r="AY183" s="251" t="s">
        <v>191</v>
      </c>
    </row>
    <row r="184" spans="1:65" s="2" customFormat="1" ht="37.8" customHeight="1">
      <c r="A184" s="39"/>
      <c r="B184" s="40"/>
      <c r="C184" s="227" t="s">
        <v>247</v>
      </c>
      <c r="D184" s="227" t="s">
        <v>193</v>
      </c>
      <c r="E184" s="228" t="s">
        <v>248</v>
      </c>
      <c r="F184" s="229" t="s">
        <v>249</v>
      </c>
      <c r="G184" s="230" t="s">
        <v>209</v>
      </c>
      <c r="H184" s="231">
        <v>576.95</v>
      </c>
      <c r="I184" s="232"/>
      <c r="J184" s="233">
        <f>ROUND(I184*H184,2)</f>
        <v>0</v>
      </c>
      <c r="K184" s="229" t="s">
        <v>210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198</v>
      </c>
      <c r="AT184" s="238" t="s">
        <v>193</v>
      </c>
      <c r="AU184" s="238" t="s">
        <v>86</v>
      </c>
      <c r="AY184" s="18" t="s">
        <v>191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198</v>
      </c>
      <c r="BM184" s="238" t="s">
        <v>250</v>
      </c>
    </row>
    <row r="185" spans="1:51" s="13" customFormat="1" ht="12">
      <c r="A185" s="13"/>
      <c r="B185" s="240"/>
      <c r="C185" s="241"/>
      <c r="D185" s="242" t="s">
        <v>200</v>
      </c>
      <c r="E185" s="243" t="s">
        <v>1</v>
      </c>
      <c r="F185" s="244" t="s">
        <v>251</v>
      </c>
      <c r="G185" s="241"/>
      <c r="H185" s="245">
        <v>576.95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200</v>
      </c>
      <c r="AU185" s="251" t="s">
        <v>86</v>
      </c>
      <c r="AV185" s="13" t="s">
        <v>86</v>
      </c>
      <c r="AW185" s="13" t="s">
        <v>32</v>
      </c>
      <c r="AX185" s="13" t="s">
        <v>84</v>
      </c>
      <c r="AY185" s="251" t="s">
        <v>191</v>
      </c>
    </row>
    <row r="186" spans="1:65" s="2" customFormat="1" ht="37.8" customHeight="1">
      <c r="A186" s="39"/>
      <c r="B186" s="40"/>
      <c r="C186" s="227" t="s">
        <v>252</v>
      </c>
      <c r="D186" s="227" t="s">
        <v>193</v>
      </c>
      <c r="E186" s="228" t="s">
        <v>253</v>
      </c>
      <c r="F186" s="229" t="s">
        <v>254</v>
      </c>
      <c r="G186" s="230" t="s">
        <v>209</v>
      </c>
      <c r="H186" s="231">
        <v>622.498</v>
      </c>
      <c r="I186" s="232"/>
      <c r="J186" s="233">
        <f>ROUND(I186*H186,2)</f>
        <v>0</v>
      </c>
      <c r="K186" s="229" t="s">
        <v>210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198</v>
      </c>
      <c r="AT186" s="238" t="s">
        <v>193</v>
      </c>
      <c r="AU186" s="238" t="s">
        <v>86</v>
      </c>
      <c r="AY186" s="18" t="s">
        <v>191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84</v>
      </c>
      <c r="BK186" s="239">
        <f>ROUND(I186*H186,2)</f>
        <v>0</v>
      </c>
      <c r="BL186" s="18" t="s">
        <v>198</v>
      </c>
      <c r="BM186" s="238" t="s">
        <v>255</v>
      </c>
    </row>
    <row r="187" spans="1:51" s="15" customFormat="1" ht="12">
      <c r="A187" s="15"/>
      <c r="B187" s="263"/>
      <c r="C187" s="264"/>
      <c r="D187" s="242" t="s">
        <v>200</v>
      </c>
      <c r="E187" s="265" t="s">
        <v>1</v>
      </c>
      <c r="F187" s="266" t="s">
        <v>256</v>
      </c>
      <c r="G187" s="264"/>
      <c r="H187" s="265" t="s">
        <v>1</v>
      </c>
      <c r="I187" s="267"/>
      <c r="J187" s="264"/>
      <c r="K187" s="264"/>
      <c r="L187" s="268"/>
      <c r="M187" s="269"/>
      <c r="N187" s="270"/>
      <c r="O187" s="270"/>
      <c r="P187" s="270"/>
      <c r="Q187" s="270"/>
      <c r="R187" s="270"/>
      <c r="S187" s="270"/>
      <c r="T187" s="27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2" t="s">
        <v>200</v>
      </c>
      <c r="AU187" s="272" t="s">
        <v>86</v>
      </c>
      <c r="AV187" s="15" t="s">
        <v>84</v>
      </c>
      <c r="AW187" s="15" t="s">
        <v>32</v>
      </c>
      <c r="AX187" s="15" t="s">
        <v>76</v>
      </c>
      <c r="AY187" s="272" t="s">
        <v>191</v>
      </c>
    </row>
    <row r="188" spans="1:51" s="13" customFormat="1" ht="12">
      <c r="A188" s="13"/>
      <c r="B188" s="240"/>
      <c r="C188" s="241"/>
      <c r="D188" s="242" t="s">
        <v>200</v>
      </c>
      <c r="E188" s="243" t="s">
        <v>1</v>
      </c>
      <c r="F188" s="244" t="s">
        <v>257</v>
      </c>
      <c r="G188" s="241"/>
      <c r="H188" s="245">
        <v>66.066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200</v>
      </c>
      <c r="AU188" s="251" t="s">
        <v>86</v>
      </c>
      <c r="AV188" s="13" t="s">
        <v>86</v>
      </c>
      <c r="AW188" s="13" t="s">
        <v>32</v>
      </c>
      <c r="AX188" s="13" t="s">
        <v>76</v>
      </c>
      <c r="AY188" s="251" t="s">
        <v>191</v>
      </c>
    </row>
    <row r="189" spans="1:51" s="13" customFormat="1" ht="12">
      <c r="A189" s="13"/>
      <c r="B189" s="240"/>
      <c r="C189" s="241"/>
      <c r="D189" s="242" t="s">
        <v>200</v>
      </c>
      <c r="E189" s="243" t="s">
        <v>1</v>
      </c>
      <c r="F189" s="244" t="s">
        <v>258</v>
      </c>
      <c r="G189" s="241"/>
      <c r="H189" s="245">
        <v>1133.382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200</v>
      </c>
      <c r="AU189" s="251" t="s">
        <v>86</v>
      </c>
      <c r="AV189" s="13" t="s">
        <v>86</v>
      </c>
      <c r="AW189" s="13" t="s">
        <v>32</v>
      </c>
      <c r="AX189" s="13" t="s">
        <v>76</v>
      </c>
      <c r="AY189" s="251" t="s">
        <v>191</v>
      </c>
    </row>
    <row r="190" spans="1:51" s="13" customFormat="1" ht="12">
      <c r="A190" s="13"/>
      <c r="B190" s="240"/>
      <c r="C190" s="241"/>
      <c r="D190" s="242" t="s">
        <v>200</v>
      </c>
      <c r="E190" s="243" t="s">
        <v>1</v>
      </c>
      <c r="F190" s="244" t="s">
        <v>259</v>
      </c>
      <c r="G190" s="241"/>
      <c r="H190" s="245">
        <v>-576.95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200</v>
      </c>
      <c r="AU190" s="251" t="s">
        <v>86</v>
      </c>
      <c r="AV190" s="13" t="s">
        <v>86</v>
      </c>
      <c r="AW190" s="13" t="s">
        <v>32</v>
      </c>
      <c r="AX190" s="13" t="s">
        <v>76</v>
      </c>
      <c r="AY190" s="251" t="s">
        <v>191</v>
      </c>
    </row>
    <row r="191" spans="1:51" s="14" customFormat="1" ht="12">
      <c r="A191" s="14"/>
      <c r="B191" s="252"/>
      <c r="C191" s="253"/>
      <c r="D191" s="242" t="s">
        <v>200</v>
      </c>
      <c r="E191" s="254" t="s">
        <v>1</v>
      </c>
      <c r="F191" s="255" t="s">
        <v>214</v>
      </c>
      <c r="G191" s="253"/>
      <c r="H191" s="256">
        <v>622.498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200</v>
      </c>
      <c r="AU191" s="262" t="s">
        <v>86</v>
      </c>
      <c r="AV191" s="14" t="s">
        <v>198</v>
      </c>
      <c r="AW191" s="14" t="s">
        <v>32</v>
      </c>
      <c r="AX191" s="14" t="s">
        <v>84</v>
      </c>
      <c r="AY191" s="262" t="s">
        <v>191</v>
      </c>
    </row>
    <row r="192" spans="1:65" s="2" customFormat="1" ht="37.8" customHeight="1">
      <c r="A192" s="39"/>
      <c r="B192" s="40"/>
      <c r="C192" s="227" t="s">
        <v>260</v>
      </c>
      <c r="D192" s="227" t="s">
        <v>193</v>
      </c>
      <c r="E192" s="228" t="s">
        <v>261</v>
      </c>
      <c r="F192" s="229" t="s">
        <v>262</v>
      </c>
      <c r="G192" s="230" t="s">
        <v>209</v>
      </c>
      <c r="H192" s="231">
        <v>11827.462</v>
      </c>
      <c r="I192" s="232"/>
      <c r="J192" s="233">
        <f>ROUND(I192*H192,2)</f>
        <v>0</v>
      </c>
      <c r="K192" s="229" t="s">
        <v>210</v>
      </c>
      <c r="L192" s="45"/>
      <c r="M192" s="234" t="s">
        <v>1</v>
      </c>
      <c r="N192" s="235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198</v>
      </c>
      <c r="AT192" s="238" t="s">
        <v>193</v>
      </c>
      <c r="AU192" s="238" t="s">
        <v>86</v>
      </c>
      <c r="AY192" s="18" t="s">
        <v>191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84</v>
      </c>
      <c r="BK192" s="239">
        <f>ROUND(I192*H192,2)</f>
        <v>0</v>
      </c>
      <c r="BL192" s="18" t="s">
        <v>198</v>
      </c>
      <c r="BM192" s="238" t="s">
        <v>263</v>
      </c>
    </row>
    <row r="193" spans="1:51" s="13" customFormat="1" ht="12">
      <c r="A193" s="13"/>
      <c r="B193" s="240"/>
      <c r="C193" s="241"/>
      <c r="D193" s="242" t="s">
        <v>200</v>
      </c>
      <c r="E193" s="241"/>
      <c r="F193" s="244" t="s">
        <v>264</v>
      </c>
      <c r="G193" s="241"/>
      <c r="H193" s="245">
        <v>11827.462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200</v>
      </c>
      <c r="AU193" s="251" t="s">
        <v>86</v>
      </c>
      <c r="AV193" s="13" t="s">
        <v>86</v>
      </c>
      <c r="AW193" s="13" t="s">
        <v>4</v>
      </c>
      <c r="AX193" s="13" t="s">
        <v>84</v>
      </c>
      <c r="AY193" s="251" t="s">
        <v>191</v>
      </c>
    </row>
    <row r="194" spans="1:65" s="2" customFormat="1" ht="24.15" customHeight="1">
      <c r="A194" s="39"/>
      <c r="B194" s="40"/>
      <c r="C194" s="227" t="s">
        <v>265</v>
      </c>
      <c r="D194" s="227" t="s">
        <v>193</v>
      </c>
      <c r="E194" s="228" t="s">
        <v>266</v>
      </c>
      <c r="F194" s="229" t="s">
        <v>267</v>
      </c>
      <c r="G194" s="230" t="s">
        <v>209</v>
      </c>
      <c r="H194" s="231">
        <v>1776.398</v>
      </c>
      <c r="I194" s="232"/>
      <c r="J194" s="233">
        <f>ROUND(I194*H194,2)</f>
        <v>0</v>
      </c>
      <c r="K194" s="229" t="s">
        <v>210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198</v>
      </c>
      <c r="AT194" s="238" t="s">
        <v>193</v>
      </c>
      <c r="AU194" s="238" t="s">
        <v>86</v>
      </c>
      <c r="AY194" s="18" t="s">
        <v>191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198</v>
      </c>
      <c r="BM194" s="238" t="s">
        <v>268</v>
      </c>
    </row>
    <row r="195" spans="1:51" s="15" customFormat="1" ht="12">
      <c r="A195" s="15"/>
      <c r="B195" s="263"/>
      <c r="C195" s="264"/>
      <c r="D195" s="242" t="s">
        <v>200</v>
      </c>
      <c r="E195" s="265" t="s">
        <v>1</v>
      </c>
      <c r="F195" s="266" t="s">
        <v>256</v>
      </c>
      <c r="G195" s="264"/>
      <c r="H195" s="265" t="s">
        <v>1</v>
      </c>
      <c r="I195" s="267"/>
      <c r="J195" s="264"/>
      <c r="K195" s="264"/>
      <c r="L195" s="268"/>
      <c r="M195" s="269"/>
      <c r="N195" s="270"/>
      <c r="O195" s="270"/>
      <c r="P195" s="270"/>
      <c r="Q195" s="270"/>
      <c r="R195" s="270"/>
      <c r="S195" s="270"/>
      <c r="T195" s="27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2" t="s">
        <v>200</v>
      </c>
      <c r="AU195" s="272" t="s">
        <v>86</v>
      </c>
      <c r="AV195" s="15" t="s">
        <v>84</v>
      </c>
      <c r="AW195" s="15" t="s">
        <v>32</v>
      </c>
      <c r="AX195" s="15" t="s">
        <v>76</v>
      </c>
      <c r="AY195" s="272" t="s">
        <v>191</v>
      </c>
    </row>
    <row r="196" spans="1:51" s="13" customFormat="1" ht="12">
      <c r="A196" s="13"/>
      <c r="B196" s="240"/>
      <c r="C196" s="241"/>
      <c r="D196" s="242" t="s">
        <v>200</v>
      </c>
      <c r="E196" s="243" t="s">
        <v>1</v>
      </c>
      <c r="F196" s="244" t="s">
        <v>257</v>
      </c>
      <c r="G196" s="241"/>
      <c r="H196" s="245">
        <v>66.066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200</v>
      </c>
      <c r="AU196" s="251" t="s">
        <v>86</v>
      </c>
      <c r="AV196" s="13" t="s">
        <v>86</v>
      </c>
      <c r="AW196" s="13" t="s">
        <v>32</v>
      </c>
      <c r="AX196" s="13" t="s">
        <v>76</v>
      </c>
      <c r="AY196" s="251" t="s">
        <v>191</v>
      </c>
    </row>
    <row r="197" spans="1:51" s="13" customFormat="1" ht="12">
      <c r="A197" s="13"/>
      <c r="B197" s="240"/>
      <c r="C197" s="241"/>
      <c r="D197" s="242" t="s">
        <v>200</v>
      </c>
      <c r="E197" s="243" t="s">
        <v>1</v>
      </c>
      <c r="F197" s="244" t="s">
        <v>258</v>
      </c>
      <c r="G197" s="241"/>
      <c r="H197" s="245">
        <v>1133.382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200</v>
      </c>
      <c r="AU197" s="251" t="s">
        <v>86</v>
      </c>
      <c r="AV197" s="13" t="s">
        <v>86</v>
      </c>
      <c r="AW197" s="13" t="s">
        <v>32</v>
      </c>
      <c r="AX197" s="13" t="s">
        <v>76</v>
      </c>
      <c r="AY197" s="251" t="s">
        <v>191</v>
      </c>
    </row>
    <row r="198" spans="1:51" s="13" customFormat="1" ht="12">
      <c r="A198" s="13"/>
      <c r="B198" s="240"/>
      <c r="C198" s="241"/>
      <c r="D198" s="242" t="s">
        <v>200</v>
      </c>
      <c r="E198" s="243" t="s">
        <v>1</v>
      </c>
      <c r="F198" s="244" t="s">
        <v>269</v>
      </c>
      <c r="G198" s="241"/>
      <c r="H198" s="245">
        <v>576.95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200</v>
      </c>
      <c r="AU198" s="251" t="s">
        <v>86</v>
      </c>
      <c r="AV198" s="13" t="s">
        <v>86</v>
      </c>
      <c r="AW198" s="13" t="s">
        <v>32</v>
      </c>
      <c r="AX198" s="13" t="s">
        <v>76</v>
      </c>
      <c r="AY198" s="251" t="s">
        <v>191</v>
      </c>
    </row>
    <row r="199" spans="1:51" s="14" customFormat="1" ht="12">
      <c r="A199" s="14"/>
      <c r="B199" s="252"/>
      <c r="C199" s="253"/>
      <c r="D199" s="242" t="s">
        <v>200</v>
      </c>
      <c r="E199" s="254" t="s">
        <v>1</v>
      </c>
      <c r="F199" s="255" t="s">
        <v>214</v>
      </c>
      <c r="G199" s="253"/>
      <c r="H199" s="256">
        <v>1776.3980000000001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200</v>
      </c>
      <c r="AU199" s="262" t="s">
        <v>86</v>
      </c>
      <c r="AV199" s="14" t="s">
        <v>198</v>
      </c>
      <c r="AW199" s="14" t="s">
        <v>32</v>
      </c>
      <c r="AX199" s="14" t="s">
        <v>84</v>
      </c>
      <c r="AY199" s="262" t="s">
        <v>191</v>
      </c>
    </row>
    <row r="200" spans="1:65" s="2" customFormat="1" ht="24.15" customHeight="1">
      <c r="A200" s="39"/>
      <c r="B200" s="40"/>
      <c r="C200" s="227" t="s">
        <v>270</v>
      </c>
      <c r="D200" s="227" t="s">
        <v>193</v>
      </c>
      <c r="E200" s="228" t="s">
        <v>271</v>
      </c>
      <c r="F200" s="229" t="s">
        <v>272</v>
      </c>
      <c r="G200" s="230" t="s">
        <v>196</v>
      </c>
      <c r="H200" s="231">
        <v>978.769</v>
      </c>
      <c r="I200" s="232"/>
      <c r="J200" s="233">
        <f>ROUND(I200*H200,2)</f>
        <v>0</v>
      </c>
      <c r="K200" s="229" t="s">
        <v>210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198</v>
      </c>
      <c r="AT200" s="238" t="s">
        <v>193</v>
      </c>
      <c r="AU200" s="238" t="s">
        <v>86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198</v>
      </c>
      <c r="BM200" s="238" t="s">
        <v>273</v>
      </c>
    </row>
    <row r="201" spans="1:51" s="15" customFormat="1" ht="12">
      <c r="A201" s="15"/>
      <c r="B201" s="263"/>
      <c r="C201" s="264"/>
      <c r="D201" s="242" t="s">
        <v>200</v>
      </c>
      <c r="E201" s="265" t="s">
        <v>1</v>
      </c>
      <c r="F201" s="266" t="s">
        <v>274</v>
      </c>
      <c r="G201" s="264"/>
      <c r="H201" s="265" t="s">
        <v>1</v>
      </c>
      <c r="I201" s="267"/>
      <c r="J201" s="264"/>
      <c r="K201" s="264"/>
      <c r="L201" s="268"/>
      <c r="M201" s="269"/>
      <c r="N201" s="270"/>
      <c r="O201" s="270"/>
      <c r="P201" s="270"/>
      <c r="Q201" s="270"/>
      <c r="R201" s="270"/>
      <c r="S201" s="270"/>
      <c r="T201" s="27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2" t="s">
        <v>200</v>
      </c>
      <c r="AU201" s="272" t="s">
        <v>86</v>
      </c>
      <c r="AV201" s="15" t="s">
        <v>84</v>
      </c>
      <c r="AW201" s="15" t="s">
        <v>32</v>
      </c>
      <c r="AX201" s="15" t="s">
        <v>76</v>
      </c>
      <c r="AY201" s="272" t="s">
        <v>191</v>
      </c>
    </row>
    <row r="202" spans="1:51" s="13" customFormat="1" ht="12">
      <c r="A202" s="13"/>
      <c r="B202" s="240"/>
      <c r="C202" s="241"/>
      <c r="D202" s="242" t="s">
        <v>200</v>
      </c>
      <c r="E202" s="243" t="s">
        <v>1</v>
      </c>
      <c r="F202" s="244" t="s">
        <v>275</v>
      </c>
      <c r="G202" s="241"/>
      <c r="H202" s="245">
        <v>73.06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200</v>
      </c>
      <c r="AU202" s="251" t="s">
        <v>86</v>
      </c>
      <c r="AV202" s="13" t="s">
        <v>86</v>
      </c>
      <c r="AW202" s="13" t="s">
        <v>32</v>
      </c>
      <c r="AX202" s="13" t="s">
        <v>76</v>
      </c>
      <c r="AY202" s="251" t="s">
        <v>191</v>
      </c>
    </row>
    <row r="203" spans="1:51" s="13" customFormat="1" ht="12">
      <c r="A203" s="13"/>
      <c r="B203" s="240"/>
      <c r="C203" s="241"/>
      <c r="D203" s="242" t="s">
        <v>200</v>
      </c>
      <c r="E203" s="243" t="s">
        <v>1</v>
      </c>
      <c r="F203" s="244" t="s">
        <v>276</v>
      </c>
      <c r="G203" s="241"/>
      <c r="H203" s="245">
        <v>56.8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200</v>
      </c>
      <c r="AU203" s="251" t="s">
        <v>86</v>
      </c>
      <c r="AV203" s="13" t="s">
        <v>86</v>
      </c>
      <c r="AW203" s="13" t="s">
        <v>32</v>
      </c>
      <c r="AX203" s="13" t="s">
        <v>76</v>
      </c>
      <c r="AY203" s="251" t="s">
        <v>191</v>
      </c>
    </row>
    <row r="204" spans="1:51" s="13" customFormat="1" ht="12">
      <c r="A204" s="13"/>
      <c r="B204" s="240"/>
      <c r="C204" s="241"/>
      <c r="D204" s="242" t="s">
        <v>200</v>
      </c>
      <c r="E204" s="243" t="s">
        <v>1</v>
      </c>
      <c r="F204" s="244" t="s">
        <v>277</v>
      </c>
      <c r="G204" s="241"/>
      <c r="H204" s="245">
        <v>4.5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200</v>
      </c>
      <c r="AU204" s="251" t="s">
        <v>86</v>
      </c>
      <c r="AV204" s="13" t="s">
        <v>86</v>
      </c>
      <c r="AW204" s="13" t="s">
        <v>32</v>
      </c>
      <c r="AX204" s="13" t="s">
        <v>76</v>
      </c>
      <c r="AY204" s="251" t="s">
        <v>191</v>
      </c>
    </row>
    <row r="205" spans="1:51" s="13" customFormat="1" ht="12">
      <c r="A205" s="13"/>
      <c r="B205" s="240"/>
      <c r="C205" s="241"/>
      <c r="D205" s="242" t="s">
        <v>200</v>
      </c>
      <c r="E205" s="243" t="s">
        <v>1</v>
      </c>
      <c r="F205" s="244" t="s">
        <v>278</v>
      </c>
      <c r="G205" s="241"/>
      <c r="H205" s="245">
        <v>5.641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200</v>
      </c>
      <c r="AU205" s="251" t="s">
        <v>86</v>
      </c>
      <c r="AV205" s="13" t="s">
        <v>86</v>
      </c>
      <c r="AW205" s="13" t="s">
        <v>32</v>
      </c>
      <c r="AX205" s="13" t="s">
        <v>76</v>
      </c>
      <c r="AY205" s="251" t="s">
        <v>191</v>
      </c>
    </row>
    <row r="206" spans="1:51" s="13" customFormat="1" ht="12">
      <c r="A206" s="13"/>
      <c r="B206" s="240"/>
      <c r="C206" s="241"/>
      <c r="D206" s="242" t="s">
        <v>200</v>
      </c>
      <c r="E206" s="243" t="s">
        <v>1</v>
      </c>
      <c r="F206" s="244" t="s">
        <v>279</v>
      </c>
      <c r="G206" s="241"/>
      <c r="H206" s="245">
        <v>6.794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200</v>
      </c>
      <c r="AU206" s="251" t="s">
        <v>86</v>
      </c>
      <c r="AV206" s="13" t="s">
        <v>86</v>
      </c>
      <c r="AW206" s="13" t="s">
        <v>32</v>
      </c>
      <c r="AX206" s="13" t="s">
        <v>76</v>
      </c>
      <c r="AY206" s="251" t="s">
        <v>191</v>
      </c>
    </row>
    <row r="207" spans="1:51" s="13" customFormat="1" ht="12">
      <c r="A207" s="13"/>
      <c r="B207" s="240"/>
      <c r="C207" s="241"/>
      <c r="D207" s="242" t="s">
        <v>200</v>
      </c>
      <c r="E207" s="243" t="s">
        <v>1</v>
      </c>
      <c r="F207" s="244" t="s">
        <v>280</v>
      </c>
      <c r="G207" s="241"/>
      <c r="H207" s="245">
        <v>295.944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200</v>
      </c>
      <c r="AU207" s="251" t="s">
        <v>86</v>
      </c>
      <c r="AV207" s="13" t="s">
        <v>86</v>
      </c>
      <c r="AW207" s="13" t="s">
        <v>32</v>
      </c>
      <c r="AX207" s="13" t="s">
        <v>76</v>
      </c>
      <c r="AY207" s="251" t="s">
        <v>191</v>
      </c>
    </row>
    <row r="208" spans="1:51" s="16" customFormat="1" ht="12">
      <c r="A208" s="16"/>
      <c r="B208" s="273"/>
      <c r="C208" s="274"/>
      <c r="D208" s="242" t="s">
        <v>200</v>
      </c>
      <c r="E208" s="275" t="s">
        <v>1</v>
      </c>
      <c r="F208" s="276" t="s">
        <v>228</v>
      </c>
      <c r="G208" s="274"/>
      <c r="H208" s="277">
        <v>442.73900000000003</v>
      </c>
      <c r="I208" s="278"/>
      <c r="J208" s="274"/>
      <c r="K208" s="274"/>
      <c r="L208" s="279"/>
      <c r="M208" s="280"/>
      <c r="N208" s="281"/>
      <c r="O208" s="281"/>
      <c r="P208" s="281"/>
      <c r="Q208" s="281"/>
      <c r="R208" s="281"/>
      <c r="S208" s="281"/>
      <c r="T208" s="282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3" t="s">
        <v>200</v>
      </c>
      <c r="AU208" s="283" t="s">
        <v>86</v>
      </c>
      <c r="AV208" s="16" t="s">
        <v>206</v>
      </c>
      <c r="AW208" s="16" t="s">
        <v>32</v>
      </c>
      <c r="AX208" s="16" t="s">
        <v>76</v>
      </c>
      <c r="AY208" s="283" t="s">
        <v>191</v>
      </c>
    </row>
    <row r="209" spans="1:51" s="13" customFormat="1" ht="12">
      <c r="A209" s="13"/>
      <c r="B209" s="240"/>
      <c r="C209" s="241"/>
      <c r="D209" s="242" t="s">
        <v>200</v>
      </c>
      <c r="E209" s="243" t="s">
        <v>1</v>
      </c>
      <c r="F209" s="244" t="s">
        <v>281</v>
      </c>
      <c r="G209" s="241"/>
      <c r="H209" s="245">
        <v>262.1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200</v>
      </c>
      <c r="AU209" s="251" t="s">
        <v>86</v>
      </c>
      <c r="AV209" s="13" t="s">
        <v>86</v>
      </c>
      <c r="AW209" s="13" t="s">
        <v>32</v>
      </c>
      <c r="AX209" s="13" t="s">
        <v>76</v>
      </c>
      <c r="AY209" s="251" t="s">
        <v>191</v>
      </c>
    </row>
    <row r="210" spans="1:51" s="13" customFormat="1" ht="12">
      <c r="A210" s="13"/>
      <c r="B210" s="240"/>
      <c r="C210" s="241"/>
      <c r="D210" s="242" t="s">
        <v>200</v>
      </c>
      <c r="E210" s="243" t="s">
        <v>1</v>
      </c>
      <c r="F210" s="244" t="s">
        <v>282</v>
      </c>
      <c r="G210" s="241"/>
      <c r="H210" s="245">
        <v>46.33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200</v>
      </c>
      <c r="AU210" s="251" t="s">
        <v>86</v>
      </c>
      <c r="AV210" s="13" t="s">
        <v>86</v>
      </c>
      <c r="AW210" s="13" t="s">
        <v>32</v>
      </c>
      <c r="AX210" s="13" t="s">
        <v>76</v>
      </c>
      <c r="AY210" s="251" t="s">
        <v>191</v>
      </c>
    </row>
    <row r="211" spans="1:51" s="13" customFormat="1" ht="12">
      <c r="A211" s="13"/>
      <c r="B211" s="240"/>
      <c r="C211" s="241"/>
      <c r="D211" s="242" t="s">
        <v>200</v>
      </c>
      <c r="E211" s="243" t="s">
        <v>1</v>
      </c>
      <c r="F211" s="244" t="s">
        <v>283</v>
      </c>
      <c r="G211" s="241"/>
      <c r="H211" s="245">
        <v>155.44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200</v>
      </c>
      <c r="AU211" s="251" t="s">
        <v>86</v>
      </c>
      <c r="AV211" s="13" t="s">
        <v>86</v>
      </c>
      <c r="AW211" s="13" t="s">
        <v>32</v>
      </c>
      <c r="AX211" s="13" t="s">
        <v>76</v>
      </c>
      <c r="AY211" s="251" t="s">
        <v>191</v>
      </c>
    </row>
    <row r="212" spans="1:51" s="13" customFormat="1" ht="12">
      <c r="A212" s="13"/>
      <c r="B212" s="240"/>
      <c r="C212" s="241"/>
      <c r="D212" s="242" t="s">
        <v>200</v>
      </c>
      <c r="E212" s="243" t="s">
        <v>1</v>
      </c>
      <c r="F212" s="244" t="s">
        <v>284</v>
      </c>
      <c r="G212" s="241"/>
      <c r="H212" s="245">
        <v>68.8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200</v>
      </c>
      <c r="AU212" s="251" t="s">
        <v>86</v>
      </c>
      <c r="AV212" s="13" t="s">
        <v>86</v>
      </c>
      <c r="AW212" s="13" t="s">
        <v>32</v>
      </c>
      <c r="AX212" s="13" t="s">
        <v>76</v>
      </c>
      <c r="AY212" s="251" t="s">
        <v>191</v>
      </c>
    </row>
    <row r="213" spans="1:51" s="13" customFormat="1" ht="12">
      <c r="A213" s="13"/>
      <c r="B213" s="240"/>
      <c r="C213" s="241"/>
      <c r="D213" s="242" t="s">
        <v>200</v>
      </c>
      <c r="E213" s="243" t="s">
        <v>1</v>
      </c>
      <c r="F213" s="244" t="s">
        <v>285</v>
      </c>
      <c r="G213" s="241"/>
      <c r="H213" s="245">
        <v>3.36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200</v>
      </c>
      <c r="AU213" s="251" t="s">
        <v>86</v>
      </c>
      <c r="AV213" s="13" t="s">
        <v>86</v>
      </c>
      <c r="AW213" s="13" t="s">
        <v>32</v>
      </c>
      <c r="AX213" s="13" t="s">
        <v>76</v>
      </c>
      <c r="AY213" s="251" t="s">
        <v>191</v>
      </c>
    </row>
    <row r="214" spans="1:51" s="16" customFormat="1" ht="12">
      <c r="A214" s="16"/>
      <c r="B214" s="273"/>
      <c r="C214" s="274"/>
      <c r="D214" s="242" t="s">
        <v>200</v>
      </c>
      <c r="E214" s="275" t="s">
        <v>1</v>
      </c>
      <c r="F214" s="276" t="s">
        <v>228</v>
      </c>
      <c r="G214" s="274"/>
      <c r="H214" s="277">
        <v>536.03</v>
      </c>
      <c r="I214" s="278"/>
      <c r="J214" s="274"/>
      <c r="K214" s="274"/>
      <c r="L214" s="279"/>
      <c r="M214" s="280"/>
      <c r="N214" s="281"/>
      <c r="O214" s="281"/>
      <c r="P214" s="281"/>
      <c r="Q214" s="281"/>
      <c r="R214" s="281"/>
      <c r="S214" s="281"/>
      <c r="T214" s="282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83" t="s">
        <v>200</v>
      </c>
      <c r="AU214" s="283" t="s">
        <v>86</v>
      </c>
      <c r="AV214" s="16" t="s">
        <v>206</v>
      </c>
      <c r="AW214" s="16" t="s">
        <v>32</v>
      </c>
      <c r="AX214" s="16" t="s">
        <v>76</v>
      </c>
      <c r="AY214" s="283" t="s">
        <v>191</v>
      </c>
    </row>
    <row r="215" spans="1:51" s="14" customFormat="1" ht="12">
      <c r="A215" s="14"/>
      <c r="B215" s="252"/>
      <c r="C215" s="253"/>
      <c r="D215" s="242" t="s">
        <v>200</v>
      </c>
      <c r="E215" s="254" t="s">
        <v>1</v>
      </c>
      <c r="F215" s="255" t="s">
        <v>214</v>
      </c>
      <c r="G215" s="253"/>
      <c r="H215" s="256">
        <v>978.7690000000001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2" t="s">
        <v>200</v>
      </c>
      <c r="AU215" s="262" t="s">
        <v>86</v>
      </c>
      <c r="AV215" s="14" t="s">
        <v>198</v>
      </c>
      <c r="AW215" s="14" t="s">
        <v>32</v>
      </c>
      <c r="AX215" s="14" t="s">
        <v>84</v>
      </c>
      <c r="AY215" s="262" t="s">
        <v>191</v>
      </c>
    </row>
    <row r="216" spans="1:65" s="2" customFormat="1" ht="24.15" customHeight="1">
      <c r="A216" s="39"/>
      <c r="B216" s="40"/>
      <c r="C216" s="227" t="s">
        <v>286</v>
      </c>
      <c r="D216" s="227" t="s">
        <v>193</v>
      </c>
      <c r="E216" s="228" t="s">
        <v>287</v>
      </c>
      <c r="F216" s="229" t="s">
        <v>288</v>
      </c>
      <c r="G216" s="230" t="s">
        <v>289</v>
      </c>
      <c r="H216" s="231">
        <v>1120.496</v>
      </c>
      <c r="I216" s="232"/>
      <c r="J216" s="233">
        <f>ROUND(I216*H216,2)</f>
        <v>0</v>
      </c>
      <c r="K216" s="229" t="s">
        <v>210</v>
      </c>
      <c r="L216" s="45"/>
      <c r="M216" s="234" t="s">
        <v>1</v>
      </c>
      <c r="N216" s="235" t="s">
        <v>41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198</v>
      </c>
      <c r="AT216" s="238" t="s">
        <v>193</v>
      </c>
      <c r="AU216" s="238" t="s">
        <v>86</v>
      </c>
      <c r="AY216" s="18" t="s">
        <v>191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84</v>
      </c>
      <c r="BK216" s="239">
        <f>ROUND(I216*H216,2)</f>
        <v>0</v>
      </c>
      <c r="BL216" s="18" t="s">
        <v>198</v>
      </c>
      <c r="BM216" s="238" t="s">
        <v>290</v>
      </c>
    </row>
    <row r="217" spans="1:51" s="15" customFormat="1" ht="12">
      <c r="A217" s="15"/>
      <c r="B217" s="263"/>
      <c r="C217" s="264"/>
      <c r="D217" s="242" t="s">
        <v>200</v>
      </c>
      <c r="E217" s="265" t="s">
        <v>1</v>
      </c>
      <c r="F217" s="266" t="s">
        <v>291</v>
      </c>
      <c r="G217" s="264"/>
      <c r="H217" s="265" t="s">
        <v>1</v>
      </c>
      <c r="I217" s="267"/>
      <c r="J217" s="264"/>
      <c r="K217" s="264"/>
      <c r="L217" s="268"/>
      <c r="M217" s="269"/>
      <c r="N217" s="270"/>
      <c r="O217" s="270"/>
      <c r="P217" s="270"/>
      <c r="Q217" s="270"/>
      <c r="R217" s="270"/>
      <c r="S217" s="270"/>
      <c r="T217" s="27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2" t="s">
        <v>200</v>
      </c>
      <c r="AU217" s="272" t="s">
        <v>86</v>
      </c>
      <c r="AV217" s="15" t="s">
        <v>84</v>
      </c>
      <c r="AW217" s="15" t="s">
        <v>32</v>
      </c>
      <c r="AX217" s="15" t="s">
        <v>76</v>
      </c>
      <c r="AY217" s="272" t="s">
        <v>191</v>
      </c>
    </row>
    <row r="218" spans="1:51" s="15" customFormat="1" ht="12">
      <c r="A218" s="15"/>
      <c r="B218" s="263"/>
      <c r="C218" s="264"/>
      <c r="D218" s="242" t="s">
        <v>200</v>
      </c>
      <c r="E218" s="265" t="s">
        <v>1</v>
      </c>
      <c r="F218" s="266" t="s">
        <v>256</v>
      </c>
      <c r="G218" s="264"/>
      <c r="H218" s="265" t="s">
        <v>1</v>
      </c>
      <c r="I218" s="267"/>
      <c r="J218" s="264"/>
      <c r="K218" s="264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200</v>
      </c>
      <c r="AU218" s="272" t="s">
        <v>86</v>
      </c>
      <c r="AV218" s="15" t="s">
        <v>84</v>
      </c>
      <c r="AW218" s="15" t="s">
        <v>32</v>
      </c>
      <c r="AX218" s="15" t="s">
        <v>76</v>
      </c>
      <c r="AY218" s="272" t="s">
        <v>191</v>
      </c>
    </row>
    <row r="219" spans="1:51" s="13" customFormat="1" ht="12">
      <c r="A219" s="13"/>
      <c r="B219" s="240"/>
      <c r="C219" s="241"/>
      <c r="D219" s="242" t="s">
        <v>200</v>
      </c>
      <c r="E219" s="243" t="s">
        <v>1</v>
      </c>
      <c r="F219" s="244" t="s">
        <v>257</v>
      </c>
      <c r="G219" s="241"/>
      <c r="H219" s="245">
        <v>66.066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200</v>
      </c>
      <c r="AU219" s="251" t="s">
        <v>86</v>
      </c>
      <c r="AV219" s="13" t="s">
        <v>86</v>
      </c>
      <c r="AW219" s="13" t="s">
        <v>32</v>
      </c>
      <c r="AX219" s="13" t="s">
        <v>76</v>
      </c>
      <c r="AY219" s="251" t="s">
        <v>191</v>
      </c>
    </row>
    <row r="220" spans="1:51" s="13" customFormat="1" ht="12">
      <c r="A220" s="13"/>
      <c r="B220" s="240"/>
      <c r="C220" s="241"/>
      <c r="D220" s="242" t="s">
        <v>200</v>
      </c>
      <c r="E220" s="243" t="s">
        <v>1</v>
      </c>
      <c r="F220" s="244" t="s">
        <v>258</v>
      </c>
      <c r="G220" s="241"/>
      <c r="H220" s="245">
        <v>1133.382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200</v>
      </c>
      <c r="AU220" s="251" t="s">
        <v>86</v>
      </c>
      <c r="AV220" s="13" t="s">
        <v>86</v>
      </c>
      <c r="AW220" s="13" t="s">
        <v>32</v>
      </c>
      <c r="AX220" s="13" t="s">
        <v>76</v>
      </c>
      <c r="AY220" s="251" t="s">
        <v>191</v>
      </c>
    </row>
    <row r="221" spans="1:51" s="13" customFormat="1" ht="12">
      <c r="A221" s="13"/>
      <c r="B221" s="240"/>
      <c r="C221" s="241"/>
      <c r="D221" s="242" t="s">
        <v>200</v>
      </c>
      <c r="E221" s="243" t="s">
        <v>1</v>
      </c>
      <c r="F221" s="244" t="s">
        <v>259</v>
      </c>
      <c r="G221" s="241"/>
      <c r="H221" s="245">
        <v>-576.95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200</v>
      </c>
      <c r="AU221" s="251" t="s">
        <v>86</v>
      </c>
      <c r="AV221" s="13" t="s">
        <v>86</v>
      </c>
      <c r="AW221" s="13" t="s">
        <v>32</v>
      </c>
      <c r="AX221" s="13" t="s">
        <v>76</v>
      </c>
      <c r="AY221" s="251" t="s">
        <v>191</v>
      </c>
    </row>
    <row r="222" spans="1:51" s="14" customFormat="1" ht="12">
      <c r="A222" s="14"/>
      <c r="B222" s="252"/>
      <c r="C222" s="253"/>
      <c r="D222" s="242" t="s">
        <v>200</v>
      </c>
      <c r="E222" s="254" t="s">
        <v>1</v>
      </c>
      <c r="F222" s="255" t="s">
        <v>214</v>
      </c>
      <c r="G222" s="253"/>
      <c r="H222" s="256">
        <v>622.498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200</v>
      </c>
      <c r="AU222" s="262" t="s">
        <v>86</v>
      </c>
      <c r="AV222" s="14" t="s">
        <v>198</v>
      </c>
      <c r="AW222" s="14" t="s">
        <v>32</v>
      </c>
      <c r="AX222" s="14" t="s">
        <v>84</v>
      </c>
      <c r="AY222" s="262" t="s">
        <v>191</v>
      </c>
    </row>
    <row r="223" spans="1:51" s="13" customFormat="1" ht="12">
      <c r="A223" s="13"/>
      <c r="B223" s="240"/>
      <c r="C223" s="241"/>
      <c r="D223" s="242" t="s">
        <v>200</v>
      </c>
      <c r="E223" s="241"/>
      <c r="F223" s="244" t="s">
        <v>292</v>
      </c>
      <c r="G223" s="241"/>
      <c r="H223" s="245">
        <v>1120.496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200</v>
      </c>
      <c r="AU223" s="251" t="s">
        <v>86</v>
      </c>
      <c r="AV223" s="13" t="s">
        <v>86</v>
      </c>
      <c r="AW223" s="13" t="s">
        <v>4</v>
      </c>
      <c r="AX223" s="13" t="s">
        <v>84</v>
      </c>
      <c r="AY223" s="251" t="s">
        <v>191</v>
      </c>
    </row>
    <row r="224" spans="1:65" s="2" customFormat="1" ht="24.15" customHeight="1">
      <c r="A224" s="39"/>
      <c r="B224" s="40"/>
      <c r="C224" s="227" t="s">
        <v>293</v>
      </c>
      <c r="D224" s="227" t="s">
        <v>193</v>
      </c>
      <c r="E224" s="228" t="s">
        <v>294</v>
      </c>
      <c r="F224" s="229" t="s">
        <v>295</v>
      </c>
      <c r="G224" s="230" t="s">
        <v>209</v>
      </c>
      <c r="H224" s="231">
        <v>576.95</v>
      </c>
      <c r="I224" s="232"/>
      <c r="J224" s="233">
        <f>ROUND(I224*H224,2)</f>
        <v>0</v>
      </c>
      <c r="K224" s="229" t="s">
        <v>210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198</v>
      </c>
      <c r="AT224" s="238" t="s">
        <v>193</v>
      </c>
      <c r="AU224" s="238" t="s">
        <v>86</v>
      </c>
      <c r="AY224" s="18" t="s">
        <v>191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84</v>
      </c>
      <c r="BK224" s="239">
        <f>ROUND(I224*H224,2)</f>
        <v>0</v>
      </c>
      <c r="BL224" s="18" t="s">
        <v>198</v>
      </c>
      <c r="BM224" s="238" t="s">
        <v>296</v>
      </c>
    </row>
    <row r="225" spans="1:51" s="13" customFormat="1" ht="12">
      <c r="A225" s="13"/>
      <c r="B225" s="240"/>
      <c r="C225" s="241"/>
      <c r="D225" s="242" t="s">
        <v>200</v>
      </c>
      <c r="E225" s="243" t="s">
        <v>1</v>
      </c>
      <c r="F225" s="244" t="s">
        <v>297</v>
      </c>
      <c r="G225" s="241"/>
      <c r="H225" s="245">
        <v>174.479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1" t="s">
        <v>200</v>
      </c>
      <c r="AU225" s="251" t="s">
        <v>86</v>
      </c>
      <c r="AV225" s="13" t="s">
        <v>86</v>
      </c>
      <c r="AW225" s="13" t="s">
        <v>32</v>
      </c>
      <c r="AX225" s="13" t="s">
        <v>76</v>
      </c>
      <c r="AY225" s="251" t="s">
        <v>191</v>
      </c>
    </row>
    <row r="226" spans="1:51" s="13" customFormat="1" ht="12">
      <c r="A226" s="13"/>
      <c r="B226" s="240"/>
      <c r="C226" s="241"/>
      <c r="D226" s="242" t="s">
        <v>200</v>
      </c>
      <c r="E226" s="243" t="s">
        <v>1</v>
      </c>
      <c r="F226" s="244" t="s">
        <v>298</v>
      </c>
      <c r="G226" s="241"/>
      <c r="H226" s="245">
        <v>266.578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200</v>
      </c>
      <c r="AU226" s="251" t="s">
        <v>86</v>
      </c>
      <c r="AV226" s="13" t="s">
        <v>86</v>
      </c>
      <c r="AW226" s="13" t="s">
        <v>32</v>
      </c>
      <c r="AX226" s="13" t="s">
        <v>76</v>
      </c>
      <c r="AY226" s="251" t="s">
        <v>191</v>
      </c>
    </row>
    <row r="227" spans="1:51" s="13" customFormat="1" ht="12">
      <c r="A227" s="13"/>
      <c r="B227" s="240"/>
      <c r="C227" s="241"/>
      <c r="D227" s="242" t="s">
        <v>200</v>
      </c>
      <c r="E227" s="243" t="s">
        <v>1</v>
      </c>
      <c r="F227" s="244" t="s">
        <v>299</v>
      </c>
      <c r="G227" s="241"/>
      <c r="H227" s="245">
        <v>57.983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200</v>
      </c>
      <c r="AU227" s="251" t="s">
        <v>86</v>
      </c>
      <c r="AV227" s="13" t="s">
        <v>86</v>
      </c>
      <c r="AW227" s="13" t="s">
        <v>32</v>
      </c>
      <c r="AX227" s="13" t="s">
        <v>76</v>
      </c>
      <c r="AY227" s="251" t="s">
        <v>191</v>
      </c>
    </row>
    <row r="228" spans="1:51" s="13" customFormat="1" ht="12">
      <c r="A228" s="13"/>
      <c r="B228" s="240"/>
      <c r="C228" s="241"/>
      <c r="D228" s="242" t="s">
        <v>200</v>
      </c>
      <c r="E228" s="243" t="s">
        <v>1</v>
      </c>
      <c r="F228" s="244" t="s">
        <v>300</v>
      </c>
      <c r="G228" s="241"/>
      <c r="H228" s="245">
        <v>23.372</v>
      </c>
      <c r="I228" s="246"/>
      <c r="J228" s="241"/>
      <c r="K228" s="241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200</v>
      </c>
      <c r="AU228" s="251" t="s">
        <v>86</v>
      </c>
      <c r="AV228" s="13" t="s">
        <v>86</v>
      </c>
      <c r="AW228" s="13" t="s">
        <v>32</v>
      </c>
      <c r="AX228" s="13" t="s">
        <v>76</v>
      </c>
      <c r="AY228" s="251" t="s">
        <v>191</v>
      </c>
    </row>
    <row r="229" spans="1:51" s="13" customFormat="1" ht="12">
      <c r="A229" s="13"/>
      <c r="B229" s="240"/>
      <c r="C229" s="241"/>
      <c r="D229" s="242" t="s">
        <v>200</v>
      </c>
      <c r="E229" s="243" t="s">
        <v>1</v>
      </c>
      <c r="F229" s="244" t="s">
        <v>301</v>
      </c>
      <c r="G229" s="241"/>
      <c r="H229" s="245">
        <v>44.49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200</v>
      </c>
      <c r="AU229" s="251" t="s">
        <v>86</v>
      </c>
      <c r="AV229" s="13" t="s">
        <v>86</v>
      </c>
      <c r="AW229" s="13" t="s">
        <v>32</v>
      </c>
      <c r="AX229" s="13" t="s">
        <v>76</v>
      </c>
      <c r="AY229" s="251" t="s">
        <v>191</v>
      </c>
    </row>
    <row r="230" spans="1:51" s="13" customFormat="1" ht="12">
      <c r="A230" s="13"/>
      <c r="B230" s="240"/>
      <c r="C230" s="241"/>
      <c r="D230" s="242" t="s">
        <v>200</v>
      </c>
      <c r="E230" s="243" t="s">
        <v>1</v>
      </c>
      <c r="F230" s="244" t="s">
        <v>302</v>
      </c>
      <c r="G230" s="241"/>
      <c r="H230" s="245">
        <v>4.204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200</v>
      </c>
      <c r="AU230" s="251" t="s">
        <v>86</v>
      </c>
      <c r="AV230" s="13" t="s">
        <v>86</v>
      </c>
      <c r="AW230" s="13" t="s">
        <v>32</v>
      </c>
      <c r="AX230" s="13" t="s">
        <v>76</v>
      </c>
      <c r="AY230" s="251" t="s">
        <v>191</v>
      </c>
    </row>
    <row r="231" spans="1:51" s="13" customFormat="1" ht="12">
      <c r="A231" s="13"/>
      <c r="B231" s="240"/>
      <c r="C231" s="241"/>
      <c r="D231" s="242" t="s">
        <v>200</v>
      </c>
      <c r="E231" s="243" t="s">
        <v>1</v>
      </c>
      <c r="F231" s="244" t="s">
        <v>303</v>
      </c>
      <c r="G231" s="241"/>
      <c r="H231" s="245">
        <v>3.66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200</v>
      </c>
      <c r="AU231" s="251" t="s">
        <v>86</v>
      </c>
      <c r="AV231" s="13" t="s">
        <v>86</v>
      </c>
      <c r="AW231" s="13" t="s">
        <v>32</v>
      </c>
      <c r="AX231" s="13" t="s">
        <v>76</v>
      </c>
      <c r="AY231" s="251" t="s">
        <v>191</v>
      </c>
    </row>
    <row r="232" spans="1:51" s="13" customFormat="1" ht="12">
      <c r="A232" s="13"/>
      <c r="B232" s="240"/>
      <c r="C232" s="241"/>
      <c r="D232" s="242" t="s">
        <v>200</v>
      </c>
      <c r="E232" s="243" t="s">
        <v>1</v>
      </c>
      <c r="F232" s="244" t="s">
        <v>304</v>
      </c>
      <c r="G232" s="241"/>
      <c r="H232" s="245">
        <v>2.184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200</v>
      </c>
      <c r="AU232" s="251" t="s">
        <v>86</v>
      </c>
      <c r="AV232" s="13" t="s">
        <v>86</v>
      </c>
      <c r="AW232" s="13" t="s">
        <v>32</v>
      </c>
      <c r="AX232" s="13" t="s">
        <v>76</v>
      </c>
      <c r="AY232" s="251" t="s">
        <v>191</v>
      </c>
    </row>
    <row r="233" spans="1:51" s="14" customFormat="1" ht="12">
      <c r="A233" s="14"/>
      <c r="B233" s="252"/>
      <c r="C233" s="253"/>
      <c r="D233" s="242" t="s">
        <v>200</v>
      </c>
      <c r="E233" s="254" t="s">
        <v>1</v>
      </c>
      <c r="F233" s="255" t="s">
        <v>214</v>
      </c>
      <c r="G233" s="253"/>
      <c r="H233" s="256">
        <v>576.9499999999999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200</v>
      </c>
      <c r="AU233" s="262" t="s">
        <v>86</v>
      </c>
      <c r="AV233" s="14" t="s">
        <v>198</v>
      </c>
      <c r="AW233" s="14" t="s">
        <v>32</v>
      </c>
      <c r="AX233" s="14" t="s">
        <v>84</v>
      </c>
      <c r="AY233" s="262" t="s">
        <v>191</v>
      </c>
    </row>
    <row r="234" spans="1:65" s="2" customFormat="1" ht="24.15" customHeight="1">
      <c r="A234" s="39"/>
      <c r="B234" s="40"/>
      <c r="C234" s="227" t="s">
        <v>8</v>
      </c>
      <c r="D234" s="227" t="s">
        <v>193</v>
      </c>
      <c r="E234" s="228" t="s">
        <v>305</v>
      </c>
      <c r="F234" s="229" t="s">
        <v>306</v>
      </c>
      <c r="G234" s="230" t="s">
        <v>196</v>
      </c>
      <c r="H234" s="231">
        <v>241.833</v>
      </c>
      <c r="I234" s="232"/>
      <c r="J234" s="233">
        <f>ROUND(I234*H234,2)</f>
        <v>0</v>
      </c>
      <c r="K234" s="229" t="s">
        <v>210</v>
      </c>
      <c r="L234" s="45"/>
      <c r="M234" s="234" t="s">
        <v>1</v>
      </c>
      <c r="N234" s="235" t="s">
        <v>41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198</v>
      </c>
      <c r="AT234" s="238" t="s">
        <v>193</v>
      </c>
      <c r="AU234" s="238" t="s">
        <v>86</v>
      </c>
      <c r="AY234" s="18" t="s">
        <v>191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84</v>
      </c>
      <c r="BK234" s="239">
        <f>ROUND(I234*H234,2)</f>
        <v>0</v>
      </c>
      <c r="BL234" s="18" t="s">
        <v>198</v>
      </c>
      <c r="BM234" s="238" t="s">
        <v>307</v>
      </c>
    </row>
    <row r="235" spans="1:51" s="13" customFormat="1" ht="12">
      <c r="A235" s="13"/>
      <c r="B235" s="240"/>
      <c r="C235" s="241"/>
      <c r="D235" s="242" t="s">
        <v>200</v>
      </c>
      <c r="E235" s="243" t="s">
        <v>1</v>
      </c>
      <c r="F235" s="244" t="s">
        <v>308</v>
      </c>
      <c r="G235" s="241"/>
      <c r="H235" s="245">
        <v>241.833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200</v>
      </c>
      <c r="AU235" s="251" t="s">
        <v>86</v>
      </c>
      <c r="AV235" s="13" t="s">
        <v>86</v>
      </c>
      <c r="AW235" s="13" t="s">
        <v>32</v>
      </c>
      <c r="AX235" s="13" t="s">
        <v>84</v>
      </c>
      <c r="AY235" s="251" t="s">
        <v>191</v>
      </c>
    </row>
    <row r="236" spans="1:65" s="2" customFormat="1" ht="16.5" customHeight="1">
      <c r="A236" s="39"/>
      <c r="B236" s="40"/>
      <c r="C236" s="284" t="s">
        <v>309</v>
      </c>
      <c r="D236" s="284" t="s">
        <v>310</v>
      </c>
      <c r="E236" s="285" t="s">
        <v>311</v>
      </c>
      <c r="F236" s="286" t="s">
        <v>312</v>
      </c>
      <c r="G236" s="287" t="s">
        <v>289</v>
      </c>
      <c r="H236" s="288">
        <v>65.295</v>
      </c>
      <c r="I236" s="289"/>
      <c r="J236" s="290">
        <f>ROUND(I236*H236,2)</f>
        <v>0</v>
      </c>
      <c r="K236" s="286" t="s">
        <v>210</v>
      </c>
      <c r="L236" s="291"/>
      <c r="M236" s="292" t="s">
        <v>1</v>
      </c>
      <c r="N236" s="293" t="s">
        <v>41</v>
      </c>
      <c r="O236" s="92"/>
      <c r="P236" s="236">
        <f>O236*H236</f>
        <v>0</v>
      </c>
      <c r="Q236" s="236">
        <v>1</v>
      </c>
      <c r="R236" s="236">
        <f>Q236*H236</f>
        <v>65.295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247</v>
      </c>
      <c r="AT236" s="238" t="s">
        <v>310</v>
      </c>
      <c r="AU236" s="238" t="s">
        <v>86</v>
      </c>
      <c r="AY236" s="18" t="s">
        <v>191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198</v>
      </c>
      <c r="BM236" s="238" t="s">
        <v>313</v>
      </c>
    </row>
    <row r="237" spans="1:51" s="13" customFormat="1" ht="12">
      <c r="A237" s="13"/>
      <c r="B237" s="240"/>
      <c r="C237" s="241"/>
      <c r="D237" s="242" t="s">
        <v>200</v>
      </c>
      <c r="E237" s="241"/>
      <c r="F237" s="244" t="s">
        <v>314</v>
      </c>
      <c r="G237" s="241"/>
      <c r="H237" s="245">
        <v>65.295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200</v>
      </c>
      <c r="AU237" s="251" t="s">
        <v>86</v>
      </c>
      <c r="AV237" s="13" t="s">
        <v>86</v>
      </c>
      <c r="AW237" s="13" t="s">
        <v>4</v>
      </c>
      <c r="AX237" s="13" t="s">
        <v>84</v>
      </c>
      <c r="AY237" s="251" t="s">
        <v>191</v>
      </c>
    </row>
    <row r="238" spans="1:63" s="12" customFormat="1" ht="22.8" customHeight="1">
      <c r="A238" s="12"/>
      <c r="B238" s="211"/>
      <c r="C238" s="212"/>
      <c r="D238" s="213" t="s">
        <v>75</v>
      </c>
      <c r="E238" s="225" t="s">
        <v>86</v>
      </c>
      <c r="F238" s="225" t="s">
        <v>315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SUM(P239:P290)</f>
        <v>0</v>
      </c>
      <c r="Q238" s="219"/>
      <c r="R238" s="220">
        <f>SUM(R239:R290)</f>
        <v>226.72646937000002</v>
      </c>
      <c r="S238" s="219"/>
      <c r="T238" s="221">
        <f>SUM(T239:T290)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84</v>
      </c>
      <c r="AT238" s="223" t="s">
        <v>75</v>
      </c>
      <c r="AU238" s="223" t="s">
        <v>84</v>
      </c>
      <c r="AY238" s="222" t="s">
        <v>191</v>
      </c>
      <c r="BK238" s="224">
        <f>SUM(BK239:BK290)</f>
        <v>0</v>
      </c>
    </row>
    <row r="239" spans="1:65" s="2" customFormat="1" ht="24.15" customHeight="1">
      <c r="A239" s="39"/>
      <c r="B239" s="40"/>
      <c r="C239" s="227" t="s">
        <v>316</v>
      </c>
      <c r="D239" s="227" t="s">
        <v>193</v>
      </c>
      <c r="E239" s="228" t="s">
        <v>317</v>
      </c>
      <c r="F239" s="229" t="s">
        <v>318</v>
      </c>
      <c r="G239" s="230" t="s">
        <v>209</v>
      </c>
      <c r="H239" s="231">
        <v>52.956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1.63</v>
      </c>
      <c r="R239" s="236">
        <f>Q239*H239</f>
        <v>86.31828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198</v>
      </c>
      <c r="AT239" s="238" t="s">
        <v>193</v>
      </c>
      <c r="AU239" s="238" t="s">
        <v>86</v>
      </c>
      <c r="AY239" s="18" t="s">
        <v>191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84</v>
      </c>
      <c r="BK239" s="239">
        <f>ROUND(I239*H239,2)</f>
        <v>0</v>
      </c>
      <c r="BL239" s="18" t="s">
        <v>198</v>
      </c>
      <c r="BM239" s="238" t="s">
        <v>319</v>
      </c>
    </row>
    <row r="240" spans="1:51" s="13" customFormat="1" ht="12">
      <c r="A240" s="13"/>
      <c r="B240" s="240"/>
      <c r="C240" s="241"/>
      <c r="D240" s="242" t="s">
        <v>200</v>
      </c>
      <c r="E240" s="243" t="s">
        <v>1</v>
      </c>
      <c r="F240" s="244" t="s">
        <v>320</v>
      </c>
      <c r="G240" s="241"/>
      <c r="H240" s="245">
        <v>52.956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200</v>
      </c>
      <c r="AU240" s="251" t="s">
        <v>86</v>
      </c>
      <c r="AV240" s="13" t="s">
        <v>86</v>
      </c>
      <c r="AW240" s="13" t="s">
        <v>32</v>
      </c>
      <c r="AX240" s="13" t="s">
        <v>84</v>
      </c>
      <c r="AY240" s="251" t="s">
        <v>191</v>
      </c>
    </row>
    <row r="241" spans="1:65" s="2" customFormat="1" ht="24.15" customHeight="1">
      <c r="A241" s="39"/>
      <c r="B241" s="40"/>
      <c r="C241" s="227" t="s">
        <v>321</v>
      </c>
      <c r="D241" s="227" t="s">
        <v>193</v>
      </c>
      <c r="E241" s="228" t="s">
        <v>322</v>
      </c>
      <c r="F241" s="229" t="s">
        <v>323</v>
      </c>
      <c r="G241" s="230" t="s">
        <v>196</v>
      </c>
      <c r="H241" s="231">
        <v>244.287</v>
      </c>
      <c r="I241" s="232"/>
      <c r="J241" s="233">
        <f>ROUND(I241*H241,2)</f>
        <v>0</v>
      </c>
      <c r="K241" s="229" t="s">
        <v>210</v>
      </c>
      <c r="L241" s="45"/>
      <c r="M241" s="234" t="s">
        <v>1</v>
      </c>
      <c r="N241" s="235" t="s">
        <v>41</v>
      </c>
      <c r="O241" s="92"/>
      <c r="P241" s="236">
        <f>O241*H241</f>
        <v>0</v>
      </c>
      <c r="Q241" s="236">
        <v>0.00017</v>
      </c>
      <c r="R241" s="236">
        <f>Q241*H241</f>
        <v>0.04152879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198</v>
      </c>
      <c r="AT241" s="238" t="s">
        <v>193</v>
      </c>
      <c r="AU241" s="238" t="s">
        <v>86</v>
      </c>
      <c r="AY241" s="18" t="s">
        <v>191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84</v>
      </c>
      <c r="BK241" s="239">
        <f>ROUND(I241*H241,2)</f>
        <v>0</v>
      </c>
      <c r="BL241" s="18" t="s">
        <v>198</v>
      </c>
      <c r="BM241" s="238" t="s">
        <v>324</v>
      </c>
    </row>
    <row r="242" spans="1:51" s="13" customFormat="1" ht="12">
      <c r="A242" s="13"/>
      <c r="B242" s="240"/>
      <c r="C242" s="241"/>
      <c r="D242" s="242" t="s">
        <v>200</v>
      </c>
      <c r="E242" s="243" t="s">
        <v>1</v>
      </c>
      <c r="F242" s="244" t="s">
        <v>325</v>
      </c>
      <c r="G242" s="241"/>
      <c r="H242" s="245">
        <v>39.464</v>
      </c>
      <c r="I242" s="246"/>
      <c r="J242" s="241"/>
      <c r="K242" s="241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200</v>
      </c>
      <c r="AU242" s="251" t="s">
        <v>86</v>
      </c>
      <c r="AV242" s="13" t="s">
        <v>86</v>
      </c>
      <c r="AW242" s="13" t="s">
        <v>32</v>
      </c>
      <c r="AX242" s="13" t="s">
        <v>76</v>
      </c>
      <c r="AY242" s="251" t="s">
        <v>191</v>
      </c>
    </row>
    <row r="243" spans="1:51" s="13" customFormat="1" ht="12">
      <c r="A243" s="13"/>
      <c r="B243" s="240"/>
      <c r="C243" s="241"/>
      <c r="D243" s="242" t="s">
        <v>200</v>
      </c>
      <c r="E243" s="243" t="s">
        <v>1</v>
      </c>
      <c r="F243" s="244" t="s">
        <v>326</v>
      </c>
      <c r="G243" s="241"/>
      <c r="H243" s="245">
        <v>57.723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200</v>
      </c>
      <c r="AU243" s="251" t="s">
        <v>86</v>
      </c>
      <c r="AV243" s="13" t="s">
        <v>86</v>
      </c>
      <c r="AW243" s="13" t="s">
        <v>32</v>
      </c>
      <c r="AX243" s="13" t="s">
        <v>76</v>
      </c>
      <c r="AY243" s="251" t="s">
        <v>191</v>
      </c>
    </row>
    <row r="244" spans="1:51" s="13" customFormat="1" ht="12">
      <c r="A244" s="13"/>
      <c r="B244" s="240"/>
      <c r="C244" s="241"/>
      <c r="D244" s="242" t="s">
        <v>200</v>
      </c>
      <c r="E244" s="243" t="s">
        <v>1</v>
      </c>
      <c r="F244" s="244" t="s">
        <v>327</v>
      </c>
      <c r="G244" s="241"/>
      <c r="H244" s="245">
        <v>147.1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200</v>
      </c>
      <c r="AU244" s="251" t="s">
        <v>86</v>
      </c>
      <c r="AV244" s="13" t="s">
        <v>86</v>
      </c>
      <c r="AW244" s="13" t="s">
        <v>32</v>
      </c>
      <c r="AX244" s="13" t="s">
        <v>76</v>
      </c>
      <c r="AY244" s="251" t="s">
        <v>191</v>
      </c>
    </row>
    <row r="245" spans="1:51" s="14" customFormat="1" ht="12">
      <c r="A245" s="14"/>
      <c r="B245" s="252"/>
      <c r="C245" s="253"/>
      <c r="D245" s="242" t="s">
        <v>200</v>
      </c>
      <c r="E245" s="254" t="s">
        <v>1</v>
      </c>
      <c r="F245" s="255" t="s">
        <v>214</v>
      </c>
      <c r="G245" s="253"/>
      <c r="H245" s="256">
        <v>244.28699999999998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200</v>
      </c>
      <c r="AU245" s="262" t="s">
        <v>86</v>
      </c>
      <c r="AV245" s="14" t="s">
        <v>198</v>
      </c>
      <c r="AW245" s="14" t="s">
        <v>32</v>
      </c>
      <c r="AX245" s="14" t="s">
        <v>84</v>
      </c>
      <c r="AY245" s="262" t="s">
        <v>191</v>
      </c>
    </row>
    <row r="246" spans="1:65" s="2" customFormat="1" ht="24.15" customHeight="1">
      <c r="A246" s="39"/>
      <c r="B246" s="40"/>
      <c r="C246" s="284" t="s">
        <v>328</v>
      </c>
      <c r="D246" s="284" t="s">
        <v>310</v>
      </c>
      <c r="E246" s="285" t="s">
        <v>329</v>
      </c>
      <c r="F246" s="286" t="s">
        <v>330</v>
      </c>
      <c r="G246" s="287" t="s">
        <v>196</v>
      </c>
      <c r="H246" s="288">
        <v>289.358</v>
      </c>
      <c r="I246" s="289"/>
      <c r="J246" s="290">
        <f>ROUND(I246*H246,2)</f>
        <v>0</v>
      </c>
      <c r="K246" s="286" t="s">
        <v>210</v>
      </c>
      <c r="L246" s="291"/>
      <c r="M246" s="292" t="s">
        <v>1</v>
      </c>
      <c r="N246" s="293" t="s">
        <v>41</v>
      </c>
      <c r="O246" s="92"/>
      <c r="P246" s="236">
        <f>O246*H246</f>
        <v>0</v>
      </c>
      <c r="Q246" s="236">
        <v>0.0003</v>
      </c>
      <c r="R246" s="236">
        <f>Q246*H246</f>
        <v>0.08680739999999999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247</v>
      </c>
      <c r="AT246" s="238" t="s">
        <v>310</v>
      </c>
      <c r="AU246" s="238" t="s">
        <v>86</v>
      </c>
      <c r="AY246" s="18" t="s">
        <v>191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84</v>
      </c>
      <c r="BK246" s="239">
        <f>ROUND(I246*H246,2)</f>
        <v>0</v>
      </c>
      <c r="BL246" s="18" t="s">
        <v>198</v>
      </c>
      <c r="BM246" s="238" t="s">
        <v>331</v>
      </c>
    </row>
    <row r="247" spans="1:51" s="13" customFormat="1" ht="12">
      <c r="A247" s="13"/>
      <c r="B247" s="240"/>
      <c r="C247" s="241"/>
      <c r="D247" s="242" t="s">
        <v>200</v>
      </c>
      <c r="E247" s="241"/>
      <c r="F247" s="244" t="s">
        <v>332</v>
      </c>
      <c r="G247" s="241"/>
      <c r="H247" s="245">
        <v>289.358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200</v>
      </c>
      <c r="AU247" s="251" t="s">
        <v>86</v>
      </c>
      <c r="AV247" s="13" t="s">
        <v>86</v>
      </c>
      <c r="AW247" s="13" t="s">
        <v>4</v>
      </c>
      <c r="AX247" s="13" t="s">
        <v>84</v>
      </c>
      <c r="AY247" s="251" t="s">
        <v>191</v>
      </c>
    </row>
    <row r="248" spans="1:65" s="2" customFormat="1" ht="49.05" customHeight="1">
      <c r="A248" s="39"/>
      <c r="B248" s="40"/>
      <c r="C248" s="227" t="s">
        <v>333</v>
      </c>
      <c r="D248" s="227" t="s">
        <v>193</v>
      </c>
      <c r="E248" s="228" t="s">
        <v>334</v>
      </c>
      <c r="F248" s="229" t="s">
        <v>335</v>
      </c>
      <c r="G248" s="230" t="s">
        <v>336</v>
      </c>
      <c r="H248" s="231">
        <v>18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41</v>
      </c>
      <c r="O248" s="92"/>
      <c r="P248" s="236">
        <f>O248*H248</f>
        <v>0</v>
      </c>
      <c r="Q248" s="236">
        <v>0.28717</v>
      </c>
      <c r="R248" s="236">
        <f>Q248*H248</f>
        <v>5.16906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198</v>
      </c>
      <c r="AT248" s="238" t="s">
        <v>193</v>
      </c>
      <c r="AU248" s="238" t="s">
        <v>86</v>
      </c>
      <c r="AY248" s="18" t="s">
        <v>191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84</v>
      </c>
      <c r="BK248" s="239">
        <f>ROUND(I248*H248,2)</f>
        <v>0</v>
      </c>
      <c r="BL248" s="18" t="s">
        <v>198</v>
      </c>
      <c r="BM248" s="238" t="s">
        <v>337</v>
      </c>
    </row>
    <row r="249" spans="1:51" s="15" customFormat="1" ht="12">
      <c r="A249" s="15"/>
      <c r="B249" s="263"/>
      <c r="C249" s="264"/>
      <c r="D249" s="242" t="s">
        <v>200</v>
      </c>
      <c r="E249" s="265" t="s">
        <v>1</v>
      </c>
      <c r="F249" s="266" t="s">
        <v>338</v>
      </c>
      <c r="G249" s="264"/>
      <c r="H249" s="265" t="s">
        <v>1</v>
      </c>
      <c r="I249" s="267"/>
      <c r="J249" s="264"/>
      <c r="K249" s="264"/>
      <c r="L249" s="268"/>
      <c r="M249" s="269"/>
      <c r="N249" s="270"/>
      <c r="O249" s="270"/>
      <c r="P249" s="270"/>
      <c r="Q249" s="270"/>
      <c r="R249" s="270"/>
      <c r="S249" s="270"/>
      <c r="T249" s="27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2" t="s">
        <v>200</v>
      </c>
      <c r="AU249" s="272" t="s">
        <v>86</v>
      </c>
      <c r="AV249" s="15" t="s">
        <v>84</v>
      </c>
      <c r="AW249" s="15" t="s">
        <v>32</v>
      </c>
      <c r="AX249" s="15" t="s">
        <v>76</v>
      </c>
      <c r="AY249" s="272" t="s">
        <v>191</v>
      </c>
    </row>
    <row r="250" spans="1:51" s="15" customFormat="1" ht="12">
      <c r="A250" s="15"/>
      <c r="B250" s="263"/>
      <c r="C250" s="264"/>
      <c r="D250" s="242" t="s">
        <v>200</v>
      </c>
      <c r="E250" s="265" t="s">
        <v>1</v>
      </c>
      <c r="F250" s="266" t="s">
        <v>339</v>
      </c>
      <c r="G250" s="264"/>
      <c r="H250" s="265" t="s">
        <v>1</v>
      </c>
      <c r="I250" s="267"/>
      <c r="J250" s="264"/>
      <c r="K250" s="264"/>
      <c r="L250" s="268"/>
      <c r="M250" s="269"/>
      <c r="N250" s="270"/>
      <c r="O250" s="270"/>
      <c r="P250" s="270"/>
      <c r="Q250" s="270"/>
      <c r="R250" s="270"/>
      <c r="S250" s="270"/>
      <c r="T250" s="27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2" t="s">
        <v>200</v>
      </c>
      <c r="AU250" s="272" t="s">
        <v>86</v>
      </c>
      <c r="AV250" s="15" t="s">
        <v>84</v>
      </c>
      <c r="AW250" s="15" t="s">
        <v>32</v>
      </c>
      <c r="AX250" s="15" t="s">
        <v>76</v>
      </c>
      <c r="AY250" s="272" t="s">
        <v>191</v>
      </c>
    </row>
    <row r="251" spans="1:51" s="15" customFormat="1" ht="12">
      <c r="A251" s="15"/>
      <c r="B251" s="263"/>
      <c r="C251" s="264"/>
      <c r="D251" s="242" t="s">
        <v>200</v>
      </c>
      <c r="E251" s="265" t="s">
        <v>1</v>
      </c>
      <c r="F251" s="266" t="s">
        <v>340</v>
      </c>
      <c r="G251" s="264"/>
      <c r="H251" s="265" t="s">
        <v>1</v>
      </c>
      <c r="I251" s="267"/>
      <c r="J251" s="264"/>
      <c r="K251" s="264"/>
      <c r="L251" s="268"/>
      <c r="M251" s="269"/>
      <c r="N251" s="270"/>
      <c r="O251" s="270"/>
      <c r="P251" s="270"/>
      <c r="Q251" s="270"/>
      <c r="R251" s="270"/>
      <c r="S251" s="270"/>
      <c r="T251" s="27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2" t="s">
        <v>200</v>
      </c>
      <c r="AU251" s="272" t="s">
        <v>86</v>
      </c>
      <c r="AV251" s="15" t="s">
        <v>84</v>
      </c>
      <c r="AW251" s="15" t="s">
        <v>32</v>
      </c>
      <c r="AX251" s="15" t="s">
        <v>76</v>
      </c>
      <c r="AY251" s="272" t="s">
        <v>191</v>
      </c>
    </row>
    <row r="252" spans="1:51" s="15" customFormat="1" ht="12">
      <c r="A252" s="15"/>
      <c r="B252" s="263"/>
      <c r="C252" s="264"/>
      <c r="D252" s="242" t="s">
        <v>200</v>
      </c>
      <c r="E252" s="265" t="s">
        <v>1</v>
      </c>
      <c r="F252" s="266" t="s">
        <v>341</v>
      </c>
      <c r="G252" s="264"/>
      <c r="H252" s="265" t="s">
        <v>1</v>
      </c>
      <c r="I252" s="267"/>
      <c r="J252" s="264"/>
      <c r="K252" s="264"/>
      <c r="L252" s="268"/>
      <c r="M252" s="269"/>
      <c r="N252" s="270"/>
      <c r="O252" s="270"/>
      <c r="P252" s="270"/>
      <c r="Q252" s="270"/>
      <c r="R252" s="270"/>
      <c r="S252" s="270"/>
      <c r="T252" s="27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2" t="s">
        <v>200</v>
      </c>
      <c r="AU252" s="272" t="s">
        <v>86</v>
      </c>
      <c r="AV252" s="15" t="s">
        <v>84</v>
      </c>
      <c r="AW252" s="15" t="s">
        <v>32</v>
      </c>
      <c r="AX252" s="15" t="s">
        <v>76</v>
      </c>
      <c r="AY252" s="272" t="s">
        <v>191</v>
      </c>
    </row>
    <row r="253" spans="1:51" s="15" customFormat="1" ht="12">
      <c r="A253" s="15"/>
      <c r="B253" s="263"/>
      <c r="C253" s="264"/>
      <c r="D253" s="242" t="s">
        <v>200</v>
      </c>
      <c r="E253" s="265" t="s">
        <v>1</v>
      </c>
      <c r="F253" s="266" t="s">
        <v>342</v>
      </c>
      <c r="G253" s="264"/>
      <c r="H253" s="265" t="s">
        <v>1</v>
      </c>
      <c r="I253" s="267"/>
      <c r="J253" s="264"/>
      <c r="K253" s="264"/>
      <c r="L253" s="268"/>
      <c r="M253" s="269"/>
      <c r="N253" s="270"/>
      <c r="O253" s="270"/>
      <c r="P253" s="270"/>
      <c r="Q253" s="270"/>
      <c r="R253" s="270"/>
      <c r="S253" s="270"/>
      <c r="T253" s="27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2" t="s">
        <v>200</v>
      </c>
      <c r="AU253" s="272" t="s">
        <v>86</v>
      </c>
      <c r="AV253" s="15" t="s">
        <v>84</v>
      </c>
      <c r="AW253" s="15" t="s">
        <v>32</v>
      </c>
      <c r="AX253" s="15" t="s">
        <v>76</v>
      </c>
      <c r="AY253" s="272" t="s">
        <v>191</v>
      </c>
    </row>
    <row r="254" spans="1:51" s="15" customFormat="1" ht="12">
      <c r="A254" s="15"/>
      <c r="B254" s="263"/>
      <c r="C254" s="264"/>
      <c r="D254" s="242" t="s">
        <v>200</v>
      </c>
      <c r="E254" s="265" t="s">
        <v>1</v>
      </c>
      <c r="F254" s="266" t="s">
        <v>343</v>
      </c>
      <c r="G254" s="264"/>
      <c r="H254" s="265" t="s">
        <v>1</v>
      </c>
      <c r="I254" s="267"/>
      <c r="J254" s="264"/>
      <c r="K254" s="264"/>
      <c r="L254" s="268"/>
      <c r="M254" s="269"/>
      <c r="N254" s="270"/>
      <c r="O254" s="270"/>
      <c r="P254" s="270"/>
      <c r="Q254" s="270"/>
      <c r="R254" s="270"/>
      <c r="S254" s="270"/>
      <c r="T254" s="27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2" t="s">
        <v>200</v>
      </c>
      <c r="AU254" s="272" t="s">
        <v>86</v>
      </c>
      <c r="AV254" s="15" t="s">
        <v>84</v>
      </c>
      <c r="AW254" s="15" t="s">
        <v>32</v>
      </c>
      <c r="AX254" s="15" t="s">
        <v>76</v>
      </c>
      <c r="AY254" s="272" t="s">
        <v>191</v>
      </c>
    </row>
    <row r="255" spans="1:51" s="13" customFormat="1" ht="12">
      <c r="A255" s="13"/>
      <c r="B255" s="240"/>
      <c r="C255" s="241"/>
      <c r="D255" s="242" t="s">
        <v>200</v>
      </c>
      <c r="E255" s="243" t="s">
        <v>1</v>
      </c>
      <c r="F255" s="244" t="s">
        <v>344</v>
      </c>
      <c r="G255" s="241"/>
      <c r="H255" s="245">
        <v>18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200</v>
      </c>
      <c r="AU255" s="251" t="s">
        <v>86</v>
      </c>
      <c r="AV255" s="13" t="s">
        <v>86</v>
      </c>
      <c r="AW255" s="13" t="s">
        <v>32</v>
      </c>
      <c r="AX255" s="13" t="s">
        <v>84</v>
      </c>
      <c r="AY255" s="251" t="s">
        <v>191</v>
      </c>
    </row>
    <row r="256" spans="1:65" s="2" customFormat="1" ht="37.8" customHeight="1">
      <c r="A256" s="39"/>
      <c r="B256" s="40"/>
      <c r="C256" s="227" t="s">
        <v>7</v>
      </c>
      <c r="D256" s="227" t="s">
        <v>193</v>
      </c>
      <c r="E256" s="228" t="s">
        <v>345</v>
      </c>
      <c r="F256" s="229" t="s">
        <v>346</v>
      </c>
      <c r="G256" s="230" t="s">
        <v>336</v>
      </c>
      <c r="H256" s="231">
        <v>240.885</v>
      </c>
      <c r="I256" s="232"/>
      <c r="J256" s="233">
        <f>ROUND(I256*H256,2)</f>
        <v>0</v>
      </c>
      <c r="K256" s="229" t="s">
        <v>210</v>
      </c>
      <c r="L256" s="45"/>
      <c r="M256" s="234" t="s">
        <v>1</v>
      </c>
      <c r="N256" s="235" t="s">
        <v>41</v>
      </c>
      <c r="O256" s="92"/>
      <c r="P256" s="236">
        <f>O256*H256</f>
        <v>0</v>
      </c>
      <c r="Q256" s="236">
        <v>0.20449</v>
      </c>
      <c r="R256" s="236">
        <f>Q256*H256</f>
        <v>49.25857365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198</v>
      </c>
      <c r="AT256" s="238" t="s">
        <v>193</v>
      </c>
      <c r="AU256" s="238" t="s">
        <v>86</v>
      </c>
      <c r="AY256" s="18" t="s">
        <v>191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84</v>
      </c>
      <c r="BK256" s="239">
        <f>ROUND(I256*H256,2)</f>
        <v>0</v>
      </c>
      <c r="BL256" s="18" t="s">
        <v>198</v>
      </c>
      <c r="BM256" s="238" t="s">
        <v>347</v>
      </c>
    </row>
    <row r="257" spans="1:51" s="13" customFormat="1" ht="12">
      <c r="A257" s="13"/>
      <c r="B257" s="240"/>
      <c r="C257" s="241"/>
      <c r="D257" s="242" t="s">
        <v>200</v>
      </c>
      <c r="E257" s="243" t="s">
        <v>1</v>
      </c>
      <c r="F257" s="244" t="s">
        <v>348</v>
      </c>
      <c r="G257" s="241"/>
      <c r="H257" s="245">
        <v>37.762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200</v>
      </c>
      <c r="AU257" s="251" t="s">
        <v>86</v>
      </c>
      <c r="AV257" s="13" t="s">
        <v>86</v>
      </c>
      <c r="AW257" s="13" t="s">
        <v>32</v>
      </c>
      <c r="AX257" s="13" t="s">
        <v>76</v>
      </c>
      <c r="AY257" s="251" t="s">
        <v>191</v>
      </c>
    </row>
    <row r="258" spans="1:51" s="13" customFormat="1" ht="12">
      <c r="A258" s="13"/>
      <c r="B258" s="240"/>
      <c r="C258" s="241"/>
      <c r="D258" s="242" t="s">
        <v>200</v>
      </c>
      <c r="E258" s="243" t="s">
        <v>1</v>
      </c>
      <c r="F258" s="244" t="s">
        <v>349</v>
      </c>
      <c r="G258" s="241"/>
      <c r="H258" s="245">
        <v>56.023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200</v>
      </c>
      <c r="AU258" s="251" t="s">
        <v>86</v>
      </c>
      <c r="AV258" s="13" t="s">
        <v>86</v>
      </c>
      <c r="AW258" s="13" t="s">
        <v>32</v>
      </c>
      <c r="AX258" s="13" t="s">
        <v>76</v>
      </c>
      <c r="AY258" s="251" t="s">
        <v>191</v>
      </c>
    </row>
    <row r="259" spans="1:51" s="13" customFormat="1" ht="12">
      <c r="A259" s="13"/>
      <c r="B259" s="240"/>
      <c r="C259" s="241"/>
      <c r="D259" s="242" t="s">
        <v>200</v>
      </c>
      <c r="E259" s="243" t="s">
        <v>1</v>
      </c>
      <c r="F259" s="244" t="s">
        <v>327</v>
      </c>
      <c r="G259" s="241"/>
      <c r="H259" s="245">
        <v>147.1</v>
      </c>
      <c r="I259" s="246"/>
      <c r="J259" s="241"/>
      <c r="K259" s="241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200</v>
      </c>
      <c r="AU259" s="251" t="s">
        <v>86</v>
      </c>
      <c r="AV259" s="13" t="s">
        <v>86</v>
      </c>
      <c r="AW259" s="13" t="s">
        <v>32</v>
      </c>
      <c r="AX259" s="13" t="s">
        <v>76</v>
      </c>
      <c r="AY259" s="251" t="s">
        <v>191</v>
      </c>
    </row>
    <row r="260" spans="1:51" s="14" customFormat="1" ht="12">
      <c r="A260" s="14"/>
      <c r="B260" s="252"/>
      <c r="C260" s="253"/>
      <c r="D260" s="242" t="s">
        <v>200</v>
      </c>
      <c r="E260" s="254" t="s">
        <v>1</v>
      </c>
      <c r="F260" s="255" t="s">
        <v>214</v>
      </c>
      <c r="G260" s="253"/>
      <c r="H260" s="256">
        <v>240.885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2" t="s">
        <v>200</v>
      </c>
      <c r="AU260" s="262" t="s">
        <v>86</v>
      </c>
      <c r="AV260" s="14" t="s">
        <v>198</v>
      </c>
      <c r="AW260" s="14" t="s">
        <v>32</v>
      </c>
      <c r="AX260" s="14" t="s">
        <v>84</v>
      </c>
      <c r="AY260" s="262" t="s">
        <v>191</v>
      </c>
    </row>
    <row r="261" spans="1:65" s="2" customFormat="1" ht="37.8" customHeight="1">
      <c r="A261" s="39"/>
      <c r="B261" s="40"/>
      <c r="C261" s="227" t="s">
        <v>350</v>
      </c>
      <c r="D261" s="227" t="s">
        <v>193</v>
      </c>
      <c r="E261" s="228" t="s">
        <v>351</v>
      </c>
      <c r="F261" s="229" t="s">
        <v>352</v>
      </c>
      <c r="G261" s="230" t="s">
        <v>336</v>
      </c>
      <c r="H261" s="231">
        <v>3.402</v>
      </c>
      <c r="I261" s="232"/>
      <c r="J261" s="233">
        <f>ROUND(I261*H261,2)</f>
        <v>0</v>
      </c>
      <c r="K261" s="229" t="s">
        <v>210</v>
      </c>
      <c r="L261" s="45"/>
      <c r="M261" s="234" t="s">
        <v>1</v>
      </c>
      <c r="N261" s="235" t="s">
        <v>41</v>
      </c>
      <c r="O261" s="92"/>
      <c r="P261" s="236">
        <f>O261*H261</f>
        <v>0</v>
      </c>
      <c r="Q261" s="236">
        <v>0.20436</v>
      </c>
      <c r="R261" s="236">
        <f>Q261*H261</f>
        <v>0.69523272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198</v>
      </c>
      <c r="AT261" s="238" t="s">
        <v>193</v>
      </c>
      <c r="AU261" s="238" t="s">
        <v>86</v>
      </c>
      <c r="AY261" s="18" t="s">
        <v>191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84</v>
      </c>
      <c r="BK261" s="239">
        <f>ROUND(I261*H261,2)</f>
        <v>0</v>
      </c>
      <c r="BL261" s="18" t="s">
        <v>198</v>
      </c>
      <c r="BM261" s="238" t="s">
        <v>353</v>
      </c>
    </row>
    <row r="262" spans="1:51" s="13" customFormat="1" ht="12">
      <c r="A262" s="13"/>
      <c r="B262" s="240"/>
      <c r="C262" s="241"/>
      <c r="D262" s="242" t="s">
        <v>200</v>
      </c>
      <c r="E262" s="243" t="s">
        <v>1</v>
      </c>
      <c r="F262" s="244" t="s">
        <v>354</v>
      </c>
      <c r="G262" s="241"/>
      <c r="H262" s="245">
        <v>1.702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200</v>
      </c>
      <c r="AU262" s="251" t="s">
        <v>86</v>
      </c>
      <c r="AV262" s="13" t="s">
        <v>86</v>
      </c>
      <c r="AW262" s="13" t="s">
        <v>32</v>
      </c>
      <c r="AX262" s="13" t="s">
        <v>76</v>
      </c>
      <c r="AY262" s="251" t="s">
        <v>191</v>
      </c>
    </row>
    <row r="263" spans="1:51" s="13" customFormat="1" ht="12">
      <c r="A263" s="13"/>
      <c r="B263" s="240"/>
      <c r="C263" s="241"/>
      <c r="D263" s="242" t="s">
        <v>200</v>
      </c>
      <c r="E263" s="243" t="s">
        <v>1</v>
      </c>
      <c r="F263" s="244" t="s">
        <v>355</v>
      </c>
      <c r="G263" s="241"/>
      <c r="H263" s="245">
        <v>1.7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200</v>
      </c>
      <c r="AU263" s="251" t="s">
        <v>86</v>
      </c>
      <c r="AV263" s="13" t="s">
        <v>86</v>
      </c>
      <c r="AW263" s="13" t="s">
        <v>32</v>
      </c>
      <c r="AX263" s="13" t="s">
        <v>76</v>
      </c>
      <c r="AY263" s="251" t="s">
        <v>191</v>
      </c>
    </row>
    <row r="264" spans="1:51" s="14" customFormat="1" ht="12">
      <c r="A264" s="14"/>
      <c r="B264" s="252"/>
      <c r="C264" s="253"/>
      <c r="D264" s="242" t="s">
        <v>200</v>
      </c>
      <c r="E264" s="254" t="s">
        <v>1</v>
      </c>
      <c r="F264" s="255" t="s">
        <v>214</v>
      </c>
      <c r="G264" s="253"/>
      <c r="H264" s="256">
        <v>3.402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2" t="s">
        <v>200</v>
      </c>
      <c r="AU264" s="262" t="s">
        <v>86</v>
      </c>
      <c r="AV264" s="14" t="s">
        <v>198</v>
      </c>
      <c r="AW264" s="14" t="s">
        <v>32</v>
      </c>
      <c r="AX264" s="14" t="s">
        <v>84</v>
      </c>
      <c r="AY264" s="262" t="s">
        <v>191</v>
      </c>
    </row>
    <row r="265" spans="1:65" s="2" customFormat="1" ht="24.15" customHeight="1">
      <c r="A265" s="39"/>
      <c r="B265" s="40"/>
      <c r="C265" s="227" t="s">
        <v>356</v>
      </c>
      <c r="D265" s="227" t="s">
        <v>193</v>
      </c>
      <c r="E265" s="228" t="s">
        <v>357</v>
      </c>
      <c r="F265" s="229" t="s">
        <v>358</v>
      </c>
      <c r="G265" s="230" t="s">
        <v>209</v>
      </c>
      <c r="H265" s="231">
        <v>2.712</v>
      </c>
      <c r="I265" s="232"/>
      <c r="J265" s="233">
        <f>ROUND(I265*H265,2)</f>
        <v>0</v>
      </c>
      <c r="K265" s="229" t="s">
        <v>210</v>
      </c>
      <c r="L265" s="45"/>
      <c r="M265" s="234" t="s">
        <v>1</v>
      </c>
      <c r="N265" s="235" t="s">
        <v>41</v>
      </c>
      <c r="O265" s="92"/>
      <c r="P265" s="236">
        <f>O265*H265</f>
        <v>0</v>
      </c>
      <c r="Q265" s="236">
        <v>2.16</v>
      </c>
      <c r="R265" s="236">
        <f>Q265*H265</f>
        <v>5.857920000000001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198</v>
      </c>
      <c r="AT265" s="238" t="s">
        <v>193</v>
      </c>
      <c r="AU265" s="238" t="s">
        <v>86</v>
      </c>
      <c r="AY265" s="18" t="s">
        <v>191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84</v>
      </c>
      <c r="BK265" s="239">
        <f>ROUND(I265*H265,2)</f>
        <v>0</v>
      </c>
      <c r="BL265" s="18" t="s">
        <v>198</v>
      </c>
      <c r="BM265" s="238" t="s">
        <v>359</v>
      </c>
    </row>
    <row r="266" spans="1:51" s="13" customFormat="1" ht="12">
      <c r="A266" s="13"/>
      <c r="B266" s="240"/>
      <c r="C266" s="241"/>
      <c r="D266" s="242" t="s">
        <v>200</v>
      </c>
      <c r="E266" s="243" t="s">
        <v>1</v>
      </c>
      <c r="F266" s="244" t="s">
        <v>360</v>
      </c>
      <c r="G266" s="241"/>
      <c r="H266" s="245">
        <v>0.745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200</v>
      </c>
      <c r="AU266" s="251" t="s">
        <v>86</v>
      </c>
      <c r="AV266" s="13" t="s">
        <v>86</v>
      </c>
      <c r="AW266" s="13" t="s">
        <v>32</v>
      </c>
      <c r="AX266" s="13" t="s">
        <v>76</v>
      </c>
      <c r="AY266" s="251" t="s">
        <v>191</v>
      </c>
    </row>
    <row r="267" spans="1:51" s="13" customFormat="1" ht="12">
      <c r="A267" s="13"/>
      <c r="B267" s="240"/>
      <c r="C267" s="241"/>
      <c r="D267" s="242" t="s">
        <v>200</v>
      </c>
      <c r="E267" s="243" t="s">
        <v>1</v>
      </c>
      <c r="F267" s="244" t="s">
        <v>361</v>
      </c>
      <c r="G267" s="241"/>
      <c r="H267" s="245">
        <v>1.967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200</v>
      </c>
      <c r="AU267" s="251" t="s">
        <v>86</v>
      </c>
      <c r="AV267" s="13" t="s">
        <v>86</v>
      </c>
      <c r="AW267" s="13" t="s">
        <v>32</v>
      </c>
      <c r="AX267" s="13" t="s">
        <v>76</v>
      </c>
      <c r="AY267" s="251" t="s">
        <v>191</v>
      </c>
    </row>
    <row r="268" spans="1:51" s="14" customFormat="1" ht="12">
      <c r="A268" s="14"/>
      <c r="B268" s="252"/>
      <c r="C268" s="253"/>
      <c r="D268" s="242" t="s">
        <v>200</v>
      </c>
      <c r="E268" s="254" t="s">
        <v>1</v>
      </c>
      <c r="F268" s="255" t="s">
        <v>214</v>
      </c>
      <c r="G268" s="253"/>
      <c r="H268" s="256">
        <v>2.712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2" t="s">
        <v>200</v>
      </c>
      <c r="AU268" s="262" t="s">
        <v>86</v>
      </c>
      <c r="AV268" s="14" t="s">
        <v>198</v>
      </c>
      <c r="AW268" s="14" t="s">
        <v>32</v>
      </c>
      <c r="AX268" s="14" t="s">
        <v>84</v>
      </c>
      <c r="AY268" s="262" t="s">
        <v>191</v>
      </c>
    </row>
    <row r="269" spans="1:65" s="2" customFormat="1" ht="16.5" customHeight="1">
      <c r="A269" s="39"/>
      <c r="B269" s="40"/>
      <c r="C269" s="227" t="s">
        <v>362</v>
      </c>
      <c r="D269" s="227" t="s">
        <v>193</v>
      </c>
      <c r="E269" s="228" t="s">
        <v>363</v>
      </c>
      <c r="F269" s="229" t="s">
        <v>364</v>
      </c>
      <c r="G269" s="230" t="s">
        <v>209</v>
      </c>
      <c r="H269" s="231">
        <v>1.006</v>
      </c>
      <c r="I269" s="232"/>
      <c r="J269" s="233">
        <f>ROUND(I269*H269,2)</f>
        <v>0</v>
      </c>
      <c r="K269" s="229" t="s">
        <v>197</v>
      </c>
      <c r="L269" s="45"/>
      <c r="M269" s="234" t="s">
        <v>1</v>
      </c>
      <c r="N269" s="235" t="s">
        <v>41</v>
      </c>
      <c r="O269" s="92"/>
      <c r="P269" s="236">
        <f>O269*H269</f>
        <v>0</v>
      </c>
      <c r="Q269" s="236">
        <v>2.30102</v>
      </c>
      <c r="R269" s="236">
        <f>Q269*H269</f>
        <v>2.3148261199999998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198</v>
      </c>
      <c r="AT269" s="238" t="s">
        <v>193</v>
      </c>
      <c r="AU269" s="238" t="s">
        <v>86</v>
      </c>
      <c r="AY269" s="18" t="s">
        <v>191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84</v>
      </c>
      <c r="BK269" s="239">
        <f>ROUND(I269*H269,2)</f>
        <v>0</v>
      </c>
      <c r="BL269" s="18" t="s">
        <v>198</v>
      </c>
      <c r="BM269" s="238" t="s">
        <v>365</v>
      </c>
    </row>
    <row r="270" spans="1:51" s="15" customFormat="1" ht="12">
      <c r="A270" s="15"/>
      <c r="B270" s="263"/>
      <c r="C270" s="264"/>
      <c r="D270" s="242" t="s">
        <v>200</v>
      </c>
      <c r="E270" s="265" t="s">
        <v>1</v>
      </c>
      <c r="F270" s="266" t="s">
        <v>366</v>
      </c>
      <c r="G270" s="264"/>
      <c r="H270" s="265" t="s">
        <v>1</v>
      </c>
      <c r="I270" s="267"/>
      <c r="J270" s="264"/>
      <c r="K270" s="264"/>
      <c r="L270" s="268"/>
      <c r="M270" s="269"/>
      <c r="N270" s="270"/>
      <c r="O270" s="270"/>
      <c r="P270" s="270"/>
      <c r="Q270" s="270"/>
      <c r="R270" s="270"/>
      <c r="S270" s="270"/>
      <c r="T270" s="27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2" t="s">
        <v>200</v>
      </c>
      <c r="AU270" s="272" t="s">
        <v>86</v>
      </c>
      <c r="AV270" s="15" t="s">
        <v>84</v>
      </c>
      <c r="AW270" s="15" t="s">
        <v>32</v>
      </c>
      <c r="AX270" s="15" t="s">
        <v>76</v>
      </c>
      <c r="AY270" s="272" t="s">
        <v>191</v>
      </c>
    </row>
    <row r="271" spans="1:51" s="13" customFormat="1" ht="12">
      <c r="A271" s="13"/>
      <c r="B271" s="240"/>
      <c r="C271" s="241"/>
      <c r="D271" s="242" t="s">
        <v>200</v>
      </c>
      <c r="E271" s="243" t="s">
        <v>1</v>
      </c>
      <c r="F271" s="244" t="s">
        <v>367</v>
      </c>
      <c r="G271" s="241"/>
      <c r="H271" s="245">
        <v>1.006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200</v>
      </c>
      <c r="AU271" s="251" t="s">
        <v>86</v>
      </c>
      <c r="AV271" s="13" t="s">
        <v>86</v>
      </c>
      <c r="AW271" s="13" t="s">
        <v>32</v>
      </c>
      <c r="AX271" s="13" t="s">
        <v>84</v>
      </c>
      <c r="AY271" s="251" t="s">
        <v>191</v>
      </c>
    </row>
    <row r="272" spans="1:65" s="2" customFormat="1" ht="24.15" customHeight="1">
      <c r="A272" s="39"/>
      <c r="B272" s="40"/>
      <c r="C272" s="227" t="s">
        <v>368</v>
      </c>
      <c r="D272" s="227" t="s">
        <v>193</v>
      </c>
      <c r="E272" s="228" t="s">
        <v>369</v>
      </c>
      <c r="F272" s="229" t="s">
        <v>370</v>
      </c>
      <c r="G272" s="230" t="s">
        <v>209</v>
      </c>
      <c r="H272" s="231">
        <v>5.833</v>
      </c>
      <c r="I272" s="232"/>
      <c r="J272" s="233">
        <f>ROUND(I272*H272,2)</f>
        <v>0</v>
      </c>
      <c r="K272" s="229" t="s">
        <v>210</v>
      </c>
      <c r="L272" s="45"/>
      <c r="M272" s="234" t="s">
        <v>1</v>
      </c>
      <c r="N272" s="235" t="s">
        <v>41</v>
      </c>
      <c r="O272" s="92"/>
      <c r="P272" s="236">
        <f>O272*H272</f>
        <v>0</v>
      </c>
      <c r="Q272" s="236">
        <v>2.50187</v>
      </c>
      <c r="R272" s="236">
        <f>Q272*H272</f>
        <v>14.59340771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198</v>
      </c>
      <c r="AT272" s="238" t="s">
        <v>193</v>
      </c>
      <c r="AU272" s="238" t="s">
        <v>86</v>
      </c>
      <c r="AY272" s="18" t="s">
        <v>191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84</v>
      </c>
      <c r="BK272" s="239">
        <f>ROUND(I272*H272,2)</f>
        <v>0</v>
      </c>
      <c r="BL272" s="18" t="s">
        <v>198</v>
      </c>
      <c r="BM272" s="238" t="s">
        <v>371</v>
      </c>
    </row>
    <row r="273" spans="1:51" s="15" customFormat="1" ht="12">
      <c r="A273" s="15"/>
      <c r="B273" s="263"/>
      <c r="C273" s="264"/>
      <c r="D273" s="242" t="s">
        <v>200</v>
      </c>
      <c r="E273" s="265" t="s">
        <v>1</v>
      </c>
      <c r="F273" s="266" t="s">
        <v>366</v>
      </c>
      <c r="G273" s="264"/>
      <c r="H273" s="265" t="s">
        <v>1</v>
      </c>
      <c r="I273" s="267"/>
      <c r="J273" s="264"/>
      <c r="K273" s="264"/>
      <c r="L273" s="268"/>
      <c r="M273" s="269"/>
      <c r="N273" s="270"/>
      <c r="O273" s="270"/>
      <c r="P273" s="270"/>
      <c r="Q273" s="270"/>
      <c r="R273" s="270"/>
      <c r="S273" s="270"/>
      <c r="T273" s="271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2" t="s">
        <v>200</v>
      </c>
      <c r="AU273" s="272" t="s">
        <v>86</v>
      </c>
      <c r="AV273" s="15" t="s">
        <v>84</v>
      </c>
      <c r="AW273" s="15" t="s">
        <v>32</v>
      </c>
      <c r="AX273" s="15" t="s">
        <v>76</v>
      </c>
      <c r="AY273" s="272" t="s">
        <v>191</v>
      </c>
    </row>
    <row r="274" spans="1:51" s="13" customFormat="1" ht="12">
      <c r="A274" s="13"/>
      <c r="B274" s="240"/>
      <c r="C274" s="241"/>
      <c r="D274" s="242" t="s">
        <v>200</v>
      </c>
      <c r="E274" s="243" t="s">
        <v>1</v>
      </c>
      <c r="F274" s="244" t="s">
        <v>372</v>
      </c>
      <c r="G274" s="241"/>
      <c r="H274" s="245">
        <v>5.833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200</v>
      </c>
      <c r="AU274" s="251" t="s">
        <v>86</v>
      </c>
      <c r="AV274" s="13" t="s">
        <v>86</v>
      </c>
      <c r="AW274" s="13" t="s">
        <v>32</v>
      </c>
      <c r="AX274" s="13" t="s">
        <v>84</v>
      </c>
      <c r="AY274" s="251" t="s">
        <v>191</v>
      </c>
    </row>
    <row r="275" spans="1:65" s="2" customFormat="1" ht="16.5" customHeight="1">
      <c r="A275" s="39"/>
      <c r="B275" s="40"/>
      <c r="C275" s="227" t="s">
        <v>373</v>
      </c>
      <c r="D275" s="227" t="s">
        <v>193</v>
      </c>
      <c r="E275" s="228" t="s">
        <v>374</v>
      </c>
      <c r="F275" s="229" t="s">
        <v>375</v>
      </c>
      <c r="G275" s="230" t="s">
        <v>196</v>
      </c>
      <c r="H275" s="231">
        <v>23.333</v>
      </c>
      <c r="I275" s="232"/>
      <c r="J275" s="233">
        <f>ROUND(I275*H275,2)</f>
        <v>0</v>
      </c>
      <c r="K275" s="229" t="s">
        <v>210</v>
      </c>
      <c r="L275" s="45"/>
      <c r="M275" s="234" t="s">
        <v>1</v>
      </c>
      <c r="N275" s="235" t="s">
        <v>41</v>
      </c>
      <c r="O275" s="92"/>
      <c r="P275" s="236">
        <f>O275*H275</f>
        <v>0</v>
      </c>
      <c r="Q275" s="236">
        <v>0.00269</v>
      </c>
      <c r="R275" s="236">
        <f>Q275*H275</f>
        <v>0.06276577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198</v>
      </c>
      <c r="AT275" s="238" t="s">
        <v>193</v>
      </c>
      <c r="AU275" s="238" t="s">
        <v>86</v>
      </c>
      <c r="AY275" s="18" t="s">
        <v>191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84</v>
      </c>
      <c r="BK275" s="239">
        <f>ROUND(I275*H275,2)</f>
        <v>0</v>
      </c>
      <c r="BL275" s="18" t="s">
        <v>198</v>
      </c>
      <c r="BM275" s="238" t="s">
        <v>376</v>
      </c>
    </row>
    <row r="276" spans="1:51" s="15" customFormat="1" ht="12">
      <c r="A276" s="15"/>
      <c r="B276" s="263"/>
      <c r="C276" s="264"/>
      <c r="D276" s="242" t="s">
        <v>200</v>
      </c>
      <c r="E276" s="265" t="s">
        <v>1</v>
      </c>
      <c r="F276" s="266" t="s">
        <v>366</v>
      </c>
      <c r="G276" s="264"/>
      <c r="H276" s="265" t="s">
        <v>1</v>
      </c>
      <c r="I276" s="267"/>
      <c r="J276" s="264"/>
      <c r="K276" s="264"/>
      <c r="L276" s="268"/>
      <c r="M276" s="269"/>
      <c r="N276" s="270"/>
      <c r="O276" s="270"/>
      <c r="P276" s="270"/>
      <c r="Q276" s="270"/>
      <c r="R276" s="270"/>
      <c r="S276" s="270"/>
      <c r="T276" s="27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2" t="s">
        <v>200</v>
      </c>
      <c r="AU276" s="272" t="s">
        <v>86</v>
      </c>
      <c r="AV276" s="15" t="s">
        <v>84</v>
      </c>
      <c r="AW276" s="15" t="s">
        <v>32</v>
      </c>
      <c r="AX276" s="15" t="s">
        <v>76</v>
      </c>
      <c r="AY276" s="272" t="s">
        <v>191</v>
      </c>
    </row>
    <row r="277" spans="1:51" s="13" customFormat="1" ht="12">
      <c r="A277" s="13"/>
      <c r="B277" s="240"/>
      <c r="C277" s="241"/>
      <c r="D277" s="242" t="s">
        <v>200</v>
      </c>
      <c r="E277" s="243" t="s">
        <v>1</v>
      </c>
      <c r="F277" s="244" t="s">
        <v>377</v>
      </c>
      <c r="G277" s="241"/>
      <c r="H277" s="245">
        <v>23.333</v>
      </c>
      <c r="I277" s="246"/>
      <c r="J277" s="241"/>
      <c r="K277" s="241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200</v>
      </c>
      <c r="AU277" s="251" t="s">
        <v>86</v>
      </c>
      <c r="AV277" s="13" t="s">
        <v>86</v>
      </c>
      <c r="AW277" s="13" t="s">
        <v>32</v>
      </c>
      <c r="AX277" s="13" t="s">
        <v>84</v>
      </c>
      <c r="AY277" s="251" t="s">
        <v>191</v>
      </c>
    </row>
    <row r="278" spans="1:65" s="2" customFormat="1" ht="16.5" customHeight="1">
      <c r="A278" s="39"/>
      <c r="B278" s="40"/>
      <c r="C278" s="227" t="s">
        <v>378</v>
      </c>
      <c r="D278" s="227" t="s">
        <v>193</v>
      </c>
      <c r="E278" s="228" t="s">
        <v>379</v>
      </c>
      <c r="F278" s="229" t="s">
        <v>380</v>
      </c>
      <c r="G278" s="230" t="s">
        <v>196</v>
      </c>
      <c r="H278" s="231">
        <v>23.333</v>
      </c>
      <c r="I278" s="232"/>
      <c r="J278" s="233">
        <f>ROUND(I278*H278,2)</f>
        <v>0</v>
      </c>
      <c r="K278" s="229" t="s">
        <v>210</v>
      </c>
      <c r="L278" s="45"/>
      <c r="M278" s="234" t="s">
        <v>1</v>
      </c>
      <c r="N278" s="235" t="s">
        <v>41</v>
      </c>
      <c r="O278" s="92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198</v>
      </c>
      <c r="AT278" s="238" t="s">
        <v>193</v>
      </c>
      <c r="AU278" s="238" t="s">
        <v>86</v>
      </c>
      <c r="AY278" s="18" t="s">
        <v>191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84</v>
      </c>
      <c r="BK278" s="239">
        <f>ROUND(I278*H278,2)</f>
        <v>0</v>
      </c>
      <c r="BL278" s="18" t="s">
        <v>198</v>
      </c>
      <c r="BM278" s="238" t="s">
        <v>381</v>
      </c>
    </row>
    <row r="279" spans="1:65" s="2" customFormat="1" ht="21.75" customHeight="1">
      <c r="A279" s="39"/>
      <c r="B279" s="40"/>
      <c r="C279" s="227" t="s">
        <v>382</v>
      </c>
      <c r="D279" s="227" t="s">
        <v>193</v>
      </c>
      <c r="E279" s="228" t="s">
        <v>383</v>
      </c>
      <c r="F279" s="229" t="s">
        <v>384</v>
      </c>
      <c r="G279" s="230" t="s">
        <v>289</v>
      </c>
      <c r="H279" s="231">
        <v>0.574</v>
      </c>
      <c r="I279" s="232"/>
      <c r="J279" s="233">
        <f>ROUND(I279*H279,2)</f>
        <v>0</v>
      </c>
      <c r="K279" s="229" t="s">
        <v>210</v>
      </c>
      <c r="L279" s="45"/>
      <c r="M279" s="234" t="s">
        <v>1</v>
      </c>
      <c r="N279" s="235" t="s">
        <v>41</v>
      </c>
      <c r="O279" s="92"/>
      <c r="P279" s="236">
        <f>O279*H279</f>
        <v>0</v>
      </c>
      <c r="Q279" s="236">
        <v>1.06062</v>
      </c>
      <c r="R279" s="236">
        <f>Q279*H279</f>
        <v>0.6087958799999998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198</v>
      </c>
      <c r="AT279" s="238" t="s">
        <v>193</v>
      </c>
      <c r="AU279" s="238" t="s">
        <v>86</v>
      </c>
      <c r="AY279" s="18" t="s">
        <v>191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84</v>
      </c>
      <c r="BK279" s="239">
        <f>ROUND(I279*H279,2)</f>
        <v>0</v>
      </c>
      <c r="BL279" s="18" t="s">
        <v>198</v>
      </c>
      <c r="BM279" s="238" t="s">
        <v>385</v>
      </c>
    </row>
    <row r="280" spans="1:51" s="15" customFormat="1" ht="12">
      <c r="A280" s="15"/>
      <c r="B280" s="263"/>
      <c r="C280" s="264"/>
      <c r="D280" s="242" t="s">
        <v>200</v>
      </c>
      <c r="E280" s="265" t="s">
        <v>1</v>
      </c>
      <c r="F280" s="266" t="s">
        <v>366</v>
      </c>
      <c r="G280" s="264"/>
      <c r="H280" s="265" t="s">
        <v>1</v>
      </c>
      <c r="I280" s="267"/>
      <c r="J280" s="264"/>
      <c r="K280" s="264"/>
      <c r="L280" s="268"/>
      <c r="M280" s="269"/>
      <c r="N280" s="270"/>
      <c r="O280" s="270"/>
      <c r="P280" s="270"/>
      <c r="Q280" s="270"/>
      <c r="R280" s="270"/>
      <c r="S280" s="270"/>
      <c r="T280" s="27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2" t="s">
        <v>200</v>
      </c>
      <c r="AU280" s="272" t="s">
        <v>86</v>
      </c>
      <c r="AV280" s="15" t="s">
        <v>84</v>
      </c>
      <c r="AW280" s="15" t="s">
        <v>32</v>
      </c>
      <c r="AX280" s="15" t="s">
        <v>76</v>
      </c>
      <c r="AY280" s="272" t="s">
        <v>191</v>
      </c>
    </row>
    <row r="281" spans="1:51" s="13" customFormat="1" ht="12">
      <c r="A281" s="13"/>
      <c r="B281" s="240"/>
      <c r="C281" s="241"/>
      <c r="D281" s="242" t="s">
        <v>200</v>
      </c>
      <c r="E281" s="243" t="s">
        <v>1</v>
      </c>
      <c r="F281" s="244" t="s">
        <v>386</v>
      </c>
      <c r="G281" s="241"/>
      <c r="H281" s="245">
        <v>0.574</v>
      </c>
      <c r="I281" s="246"/>
      <c r="J281" s="241"/>
      <c r="K281" s="241"/>
      <c r="L281" s="247"/>
      <c r="M281" s="248"/>
      <c r="N281" s="249"/>
      <c r="O281" s="249"/>
      <c r="P281" s="249"/>
      <c r="Q281" s="249"/>
      <c r="R281" s="249"/>
      <c r="S281" s="249"/>
      <c r="T281" s="25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1" t="s">
        <v>200</v>
      </c>
      <c r="AU281" s="251" t="s">
        <v>86</v>
      </c>
      <c r="AV281" s="13" t="s">
        <v>86</v>
      </c>
      <c r="AW281" s="13" t="s">
        <v>32</v>
      </c>
      <c r="AX281" s="13" t="s">
        <v>84</v>
      </c>
      <c r="AY281" s="251" t="s">
        <v>191</v>
      </c>
    </row>
    <row r="282" spans="1:65" s="2" customFormat="1" ht="16.5" customHeight="1">
      <c r="A282" s="39"/>
      <c r="B282" s="40"/>
      <c r="C282" s="227" t="s">
        <v>387</v>
      </c>
      <c r="D282" s="227" t="s">
        <v>193</v>
      </c>
      <c r="E282" s="228" t="s">
        <v>388</v>
      </c>
      <c r="F282" s="229" t="s">
        <v>389</v>
      </c>
      <c r="G282" s="230" t="s">
        <v>209</v>
      </c>
      <c r="H282" s="231">
        <v>12.974</v>
      </c>
      <c r="I282" s="232"/>
      <c r="J282" s="233">
        <f>ROUND(I282*H282,2)</f>
        <v>0</v>
      </c>
      <c r="K282" s="229" t="s">
        <v>210</v>
      </c>
      <c r="L282" s="45"/>
      <c r="M282" s="234" t="s">
        <v>1</v>
      </c>
      <c r="N282" s="235" t="s">
        <v>41</v>
      </c>
      <c r="O282" s="92"/>
      <c r="P282" s="236">
        <f>O282*H282</f>
        <v>0</v>
      </c>
      <c r="Q282" s="236">
        <v>2.30102</v>
      </c>
      <c r="R282" s="236">
        <f>Q282*H282</f>
        <v>29.85343348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198</v>
      </c>
      <c r="AT282" s="238" t="s">
        <v>193</v>
      </c>
      <c r="AU282" s="238" t="s">
        <v>86</v>
      </c>
      <c r="AY282" s="18" t="s">
        <v>191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84</v>
      </c>
      <c r="BK282" s="239">
        <f>ROUND(I282*H282,2)</f>
        <v>0</v>
      </c>
      <c r="BL282" s="18" t="s">
        <v>198</v>
      </c>
      <c r="BM282" s="238" t="s">
        <v>390</v>
      </c>
    </row>
    <row r="283" spans="1:51" s="13" customFormat="1" ht="12">
      <c r="A283" s="13"/>
      <c r="B283" s="240"/>
      <c r="C283" s="241"/>
      <c r="D283" s="242" t="s">
        <v>200</v>
      </c>
      <c r="E283" s="243" t="s">
        <v>1</v>
      </c>
      <c r="F283" s="244" t="s">
        <v>238</v>
      </c>
      <c r="G283" s="241"/>
      <c r="H283" s="245">
        <v>5.103</v>
      </c>
      <c r="I283" s="246"/>
      <c r="J283" s="241"/>
      <c r="K283" s="241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200</v>
      </c>
      <c r="AU283" s="251" t="s">
        <v>86</v>
      </c>
      <c r="AV283" s="13" t="s">
        <v>86</v>
      </c>
      <c r="AW283" s="13" t="s">
        <v>32</v>
      </c>
      <c r="AX283" s="13" t="s">
        <v>76</v>
      </c>
      <c r="AY283" s="251" t="s">
        <v>191</v>
      </c>
    </row>
    <row r="284" spans="1:51" s="13" customFormat="1" ht="12">
      <c r="A284" s="13"/>
      <c r="B284" s="240"/>
      <c r="C284" s="241"/>
      <c r="D284" s="242" t="s">
        <v>200</v>
      </c>
      <c r="E284" s="243" t="s">
        <v>1</v>
      </c>
      <c r="F284" s="244" t="s">
        <v>239</v>
      </c>
      <c r="G284" s="241"/>
      <c r="H284" s="245">
        <v>2.261</v>
      </c>
      <c r="I284" s="246"/>
      <c r="J284" s="241"/>
      <c r="K284" s="241"/>
      <c r="L284" s="247"/>
      <c r="M284" s="248"/>
      <c r="N284" s="249"/>
      <c r="O284" s="249"/>
      <c r="P284" s="249"/>
      <c r="Q284" s="249"/>
      <c r="R284" s="249"/>
      <c r="S284" s="249"/>
      <c r="T284" s="25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1" t="s">
        <v>200</v>
      </c>
      <c r="AU284" s="251" t="s">
        <v>86</v>
      </c>
      <c r="AV284" s="13" t="s">
        <v>86</v>
      </c>
      <c r="AW284" s="13" t="s">
        <v>32</v>
      </c>
      <c r="AX284" s="13" t="s">
        <v>76</v>
      </c>
      <c r="AY284" s="251" t="s">
        <v>191</v>
      </c>
    </row>
    <row r="285" spans="1:51" s="13" customFormat="1" ht="12">
      <c r="A285" s="13"/>
      <c r="B285" s="240"/>
      <c r="C285" s="241"/>
      <c r="D285" s="242" t="s">
        <v>200</v>
      </c>
      <c r="E285" s="243" t="s">
        <v>1</v>
      </c>
      <c r="F285" s="244" t="s">
        <v>240</v>
      </c>
      <c r="G285" s="241"/>
      <c r="H285" s="245">
        <v>1.6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200</v>
      </c>
      <c r="AU285" s="251" t="s">
        <v>86</v>
      </c>
      <c r="AV285" s="13" t="s">
        <v>86</v>
      </c>
      <c r="AW285" s="13" t="s">
        <v>32</v>
      </c>
      <c r="AX285" s="13" t="s">
        <v>76</v>
      </c>
      <c r="AY285" s="251" t="s">
        <v>191</v>
      </c>
    </row>
    <row r="286" spans="1:51" s="13" customFormat="1" ht="12">
      <c r="A286" s="13"/>
      <c r="B286" s="240"/>
      <c r="C286" s="241"/>
      <c r="D286" s="242" t="s">
        <v>200</v>
      </c>
      <c r="E286" s="243" t="s">
        <v>1</v>
      </c>
      <c r="F286" s="244" t="s">
        <v>241</v>
      </c>
      <c r="G286" s="241"/>
      <c r="H286" s="245">
        <v>4.01</v>
      </c>
      <c r="I286" s="246"/>
      <c r="J286" s="241"/>
      <c r="K286" s="241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200</v>
      </c>
      <c r="AU286" s="251" t="s">
        <v>86</v>
      </c>
      <c r="AV286" s="13" t="s">
        <v>86</v>
      </c>
      <c r="AW286" s="13" t="s">
        <v>32</v>
      </c>
      <c r="AX286" s="13" t="s">
        <v>76</v>
      </c>
      <c r="AY286" s="251" t="s">
        <v>191</v>
      </c>
    </row>
    <row r="287" spans="1:51" s="14" customFormat="1" ht="12">
      <c r="A287" s="14"/>
      <c r="B287" s="252"/>
      <c r="C287" s="253"/>
      <c r="D287" s="242" t="s">
        <v>200</v>
      </c>
      <c r="E287" s="254" t="s">
        <v>1</v>
      </c>
      <c r="F287" s="255" t="s">
        <v>214</v>
      </c>
      <c r="G287" s="253"/>
      <c r="H287" s="256">
        <v>12.974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200</v>
      </c>
      <c r="AU287" s="262" t="s">
        <v>86</v>
      </c>
      <c r="AV287" s="14" t="s">
        <v>198</v>
      </c>
      <c r="AW287" s="14" t="s">
        <v>32</v>
      </c>
      <c r="AX287" s="14" t="s">
        <v>84</v>
      </c>
      <c r="AY287" s="262" t="s">
        <v>191</v>
      </c>
    </row>
    <row r="288" spans="1:65" s="2" customFormat="1" ht="33" customHeight="1">
      <c r="A288" s="39"/>
      <c r="B288" s="40"/>
      <c r="C288" s="227" t="s">
        <v>391</v>
      </c>
      <c r="D288" s="227" t="s">
        <v>193</v>
      </c>
      <c r="E288" s="228" t="s">
        <v>392</v>
      </c>
      <c r="F288" s="229" t="s">
        <v>393</v>
      </c>
      <c r="G288" s="230" t="s">
        <v>196</v>
      </c>
      <c r="H288" s="231">
        <v>26.367</v>
      </c>
      <c r="I288" s="232"/>
      <c r="J288" s="233">
        <f>ROUND(I288*H288,2)</f>
        <v>0</v>
      </c>
      <c r="K288" s="229" t="s">
        <v>210</v>
      </c>
      <c r="L288" s="45"/>
      <c r="M288" s="234" t="s">
        <v>1</v>
      </c>
      <c r="N288" s="235" t="s">
        <v>41</v>
      </c>
      <c r="O288" s="92"/>
      <c r="P288" s="236">
        <f>O288*H288</f>
        <v>0</v>
      </c>
      <c r="Q288" s="236">
        <v>1.20855</v>
      </c>
      <c r="R288" s="236">
        <f>Q288*H288</f>
        <v>31.865837850000002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198</v>
      </c>
      <c r="AT288" s="238" t="s">
        <v>193</v>
      </c>
      <c r="AU288" s="238" t="s">
        <v>86</v>
      </c>
      <c r="AY288" s="18" t="s">
        <v>191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84</v>
      </c>
      <c r="BK288" s="239">
        <f>ROUND(I288*H288,2)</f>
        <v>0</v>
      </c>
      <c r="BL288" s="18" t="s">
        <v>198</v>
      </c>
      <c r="BM288" s="238" t="s">
        <v>394</v>
      </c>
    </row>
    <row r="289" spans="1:51" s="15" customFormat="1" ht="12">
      <c r="A289" s="15"/>
      <c r="B289" s="263"/>
      <c r="C289" s="264"/>
      <c r="D289" s="242" t="s">
        <v>200</v>
      </c>
      <c r="E289" s="265" t="s">
        <v>1</v>
      </c>
      <c r="F289" s="266" t="s">
        <v>366</v>
      </c>
      <c r="G289" s="264"/>
      <c r="H289" s="265" t="s">
        <v>1</v>
      </c>
      <c r="I289" s="267"/>
      <c r="J289" s="264"/>
      <c r="K289" s="264"/>
      <c r="L289" s="268"/>
      <c r="M289" s="269"/>
      <c r="N289" s="270"/>
      <c r="O289" s="270"/>
      <c r="P289" s="270"/>
      <c r="Q289" s="270"/>
      <c r="R289" s="270"/>
      <c r="S289" s="270"/>
      <c r="T289" s="27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2" t="s">
        <v>200</v>
      </c>
      <c r="AU289" s="272" t="s">
        <v>86</v>
      </c>
      <c r="AV289" s="15" t="s">
        <v>84</v>
      </c>
      <c r="AW289" s="15" t="s">
        <v>32</v>
      </c>
      <c r="AX289" s="15" t="s">
        <v>76</v>
      </c>
      <c r="AY289" s="272" t="s">
        <v>191</v>
      </c>
    </row>
    <row r="290" spans="1:51" s="13" customFormat="1" ht="12">
      <c r="A290" s="13"/>
      <c r="B290" s="240"/>
      <c r="C290" s="241"/>
      <c r="D290" s="242" t="s">
        <v>200</v>
      </c>
      <c r="E290" s="243" t="s">
        <v>1</v>
      </c>
      <c r="F290" s="244" t="s">
        <v>395</v>
      </c>
      <c r="G290" s="241"/>
      <c r="H290" s="245">
        <v>26.367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200</v>
      </c>
      <c r="AU290" s="251" t="s">
        <v>86</v>
      </c>
      <c r="AV290" s="13" t="s">
        <v>86</v>
      </c>
      <c r="AW290" s="13" t="s">
        <v>32</v>
      </c>
      <c r="AX290" s="13" t="s">
        <v>84</v>
      </c>
      <c r="AY290" s="251" t="s">
        <v>191</v>
      </c>
    </row>
    <row r="291" spans="1:63" s="12" customFormat="1" ht="22.8" customHeight="1">
      <c r="A291" s="12"/>
      <c r="B291" s="211"/>
      <c r="C291" s="212"/>
      <c r="D291" s="213" t="s">
        <v>75</v>
      </c>
      <c r="E291" s="225" t="s">
        <v>206</v>
      </c>
      <c r="F291" s="225" t="s">
        <v>396</v>
      </c>
      <c r="G291" s="212"/>
      <c r="H291" s="212"/>
      <c r="I291" s="215"/>
      <c r="J291" s="226">
        <f>BK291</f>
        <v>0</v>
      </c>
      <c r="K291" s="212"/>
      <c r="L291" s="217"/>
      <c r="M291" s="218"/>
      <c r="N291" s="219"/>
      <c r="O291" s="219"/>
      <c r="P291" s="220">
        <f>SUM(P292:P388)</f>
        <v>0</v>
      </c>
      <c r="Q291" s="219"/>
      <c r="R291" s="220">
        <f>SUM(R292:R388)</f>
        <v>80.57057603999999</v>
      </c>
      <c r="S291" s="219"/>
      <c r="T291" s="221">
        <f>SUM(T292:T388)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2" t="s">
        <v>84</v>
      </c>
      <c r="AT291" s="223" t="s">
        <v>75</v>
      </c>
      <c r="AU291" s="223" t="s">
        <v>84</v>
      </c>
      <c r="AY291" s="222" t="s">
        <v>191</v>
      </c>
      <c r="BK291" s="224">
        <f>SUM(BK292:BK388)</f>
        <v>0</v>
      </c>
    </row>
    <row r="292" spans="1:65" s="2" customFormat="1" ht="33" customHeight="1">
      <c r="A292" s="39"/>
      <c r="B292" s="40"/>
      <c r="C292" s="227" t="s">
        <v>397</v>
      </c>
      <c r="D292" s="227" t="s">
        <v>193</v>
      </c>
      <c r="E292" s="228" t="s">
        <v>398</v>
      </c>
      <c r="F292" s="229" t="s">
        <v>399</v>
      </c>
      <c r="G292" s="230" t="s">
        <v>400</v>
      </c>
      <c r="H292" s="231">
        <v>2</v>
      </c>
      <c r="I292" s="232"/>
      <c r="J292" s="233">
        <f>ROUND(I292*H292,2)</f>
        <v>0</v>
      </c>
      <c r="K292" s="229" t="s">
        <v>210</v>
      </c>
      <c r="L292" s="45"/>
      <c r="M292" s="234" t="s">
        <v>1</v>
      </c>
      <c r="N292" s="235" t="s">
        <v>41</v>
      </c>
      <c r="O292" s="92"/>
      <c r="P292" s="236">
        <f>O292*H292</f>
        <v>0</v>
      </c>
      <c r="Q292" s="236">
        <v>0.02628</v>
      </c>
      <c r="R292" s="236">
        <f>Q292*H292</f>
        <v>0.05256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198</v>
      </c>
      <c r="AT292" s="238" t="s">
        <v>193</v>
      </c>
      <c r="AU292" s="238" t="s">
        <v>86</v>
      </c>
      <c r="AY292" s="18" t="s">
        <v>191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84</v>
      </c>
      <c r="BK292" s="239">
        <f>ROUND(I292*H292,2)</f>
        <v>0</v>
      </c>
      <c r="BL292" s="18" t="s">
        <v>198</v>
      </c>
      <c r="BM292" s="238" t="s">
        <v>401</v>
      </c>
    </row>
    <row r="293" spans="1:51" s="13" customFormat="1" ht="12">
      <c r="A293" s="13"/>
      <c r="B293" s="240"/>
      <c r="C293" s="241"/>
      <c r="D293" s="242" t="s">
        <v>200</v>
      </c>
      <c r="E293" s="243" t="s">
        <v>1</v>
      </c>
      <c r="F293" s="244" t="s">
        <v>402</v>
      </c>
      <c r="G293" s="241"/>
      <c r="H293" s="245">
        <v>2</v>
      </c>
      <c r="I293" s="246"/>
      <c r="J293" s="241"/>
      <c r="K293" s="241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200</v>
      </c>
      <c r="AU293" s="251" t="s">
        <v>86</v>
      </c>
      <c r="AV293" s="13" t="s">
        <v>86</v>
      </c>
      <c r="AW293" s="13" t="s">
        <v>32</v>
      </c>
      <c r="AX293" s="13" t="s">
        <v>84</v>
      </c>
      <c r="AY293" s="251" t="s">
        <v>191</v>
      </c>
    </row>
    <row r="294" spans="1:65" s="2" customFormat="1" ht="33" customHeight="1">
      <c r="A294" s="39"/>
      <c r="B294" s="40"/>
      <c r="C294" s="227" t="s">
        <v>403</v>
      </c>
      <c r="D294" s="227" t="s">
        <v>193</v>
      </c>
      <c r="E294" s="228" t="s">
        <v>404</v>
      </c>
      <c r="F294" s="229" t="s">
        <v>405</v>
      </c>
      <c r="G294" s="230" t="s">
        <v>400</v>
      </c>
      <c r="H294" s="231">
        <v>11</v>
      </c>
      <c r="I294" s="232"/>
      <c r="J294" s="233">
        <f>ROUND(I294*H294,2)</f>
        <v>0</v>
      </c>
      <c r="K294" s="229" t="s">
        <v>210</v>
      </c>
      <c r="L294" s="45"/>
      <c r="M294" s="234" t="s">
        <v>1</v>
      </c>
      <c r="N294" s="235" t="s">
        <v>41</v>
      </c>
      <c r="O294" s="92"/>
      <c r="P294" s="236">
        <f>O294*H294</f>
        <v>0</v>
      </c>
      <c r="Q294" s="236">
        <v>0.03963</v>
      </c>
      <c r="R294" s="236">
        <f>Q294*H294</f>
        <v>0.43593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198</v>
      </c>
      <c r="AT294" s="238" t="s">
        <v>193</v>
      </c>
      <c r="AU294" s="238" t="s">
        <v>86</v>
      </c>
      <c r="AY294" s="18" t="s">
        <v>191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84</v>
      </c>
      <c r="BK294" s="239">
        <f>ROUND(I294*H294,2)</f>
        <v>0</v>
      </c>
      <c r="BL294" s="18" t="s">
        <v>198</v>
      </c>
      <c r="BM294" s="238" t="s">
        <v>406</v>
      </c>
    </row>
    <row r="295" spans="1:51" s="13" customFormat="1" ht="12">
      <c r="A295" s="13"/>
      <c r="B295" s="240"/>
      <c r="C295" s="241"/>
      <c r="D295" s="242" t="s">
        <v>200</v>
      </c>
      <c r="E295" s="243" t="s">
        <v>1</v>
      </c>
      <c r="F295" s="244" t="s">
        <v>407</v>
      </c>
      <c r="G295" s="241"/>
      <c r="H295" s="245">
        <v>11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200</v>
      </c>
      <c r="AU295" s="251" t="s">
        <v>86</v>
      </c>
      <c r="AV295" s="13" t="s">
        <v>86</v>
      </c>
      <c r="AW295" s="13" t="s">
        <v>32</v>
      </c>
      <c r="AX295" s="13" t="s">
        <v>84</v>
      </c>
      <c r="AY295" s="251" t="s">
        <v>191</v>
      </c>
    </row>
    <row r="296" spans="1:65" s="2" customFormat="1" ht="16.5" customHeight="1">
      <c r="A296" s="39"/>
      <c r="B296" s="40"/>
      <c r="C296" s="227" t="s">
        <v>408</v>
      </c>
      <c r="D296" s="227" t="s">
        <v>193</v>
      </c>
      <c r="E296" s="228" t="s">
        <v>409</v>
      </c>
      <c r="F296" s="229" t="s">
        <v>410</v>
      </c>
      <c r="G296" s="230" t="s">
        <v>209</v>
      </c>
      <c r="H296" s="231">
        <v>1.46</v>
      </c>
      <c r="I296" s="232"/>
      <c r="J296" s="233">
        <f>ROUND(I296*H296,2)</f>
        <v>0</v>
      </c>
      <c r="K296" s="229" t="s">
        <v>210</v>
      </c>
      <c r="L296" s="45"/>
      <c r="M296" s="234" t="s">
        <v>1</v>
      </c>
      <c r="N296" s="235" t="s">
        <v>41</v>
      </c>
      <c r="O296" s="92"/>
      <c r="P296" s="236">
        <f>O296*H296</f>
        <v>0</v>
      </c>
      <c r="Q296" s="236">
        <v>2.50188</v>
      </c>
      <c r="R296" s="236">
        <f>Q296*H296</f>
        <v>3.6527448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198</v>
      </c>
      <c r="AT296" s="238" t="s">
        <v>193</v>
      </c>
      <c r="AU296" s="238" t="s">
        <v>86</v>
      </c>
      <c r="AY296" s="18" t="s">
        <v>191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84</v>
      </c>
      <c r="BK296" s="239">
        <f>ROUND(I296*H296,2)</f>
        <v>0</v>
      </c>
      <c r="BL296" s="18" t="s">
        <v>198</v>
      </c>
      <c r="BM296" s="238" t="s">
        <v>411</v>
      </c>
    </row>
    <row r="297" spans="1:51" s="13" customFormat="1" ht="12">
      <c r="A297" s="13"/>
      <c r="B297" s="240"/>
      <c r="C297" s="241"/>
      <c r="D297" s="242" t="s">
        <v>200</v>
      </c>
      <c r="E297" s="243" t="s">
        <v>1</v>
      </c>
      <c r="F297" s="244" t="s">
        <v>412</v>
      </c>
      <c r="G297" s="241"/>
      <c r="H297" s="245">
        <v>0.11</v>
      </c>
      <c r="I297" s="246"/>
      <c r="J297" s="241"/>
      <c r="K297" s="241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200</v>
      </c>
      <c r="AU297" s="251" t="s">
        <v>86</v>
      </c>
      <c r="AV297" s="13" t="s">
        <v>86</v>
      </c>
      <c r="AW297" s="13" t="s">
        <v>32</v>
      </c>
      <c r="AX297" s="13" t="s">
        <v>76</v>
      </c>
      <c r="AY297" s="251" t="s">
        <v>191</v>
      </c>
    </row>
    <row r="298" spans="1:51" s="13" customFormat="1" ht="12">
      <c r="A298" s="13"/>
      <c r="B298" s="240"/>
      <c r="C298" s="241"/>
      <c r="D298" s="242" t="s">
        <v>200</v>
      </c>
      <c r="E298" s="243" t="s">
        <v>1</v>
      </c>
      <c r="F298" s="244" t="s">
        <v>413</v>
      </c>
      <c r="G298" s="241"/>
      <c r="H298" s="245">
        <v>0.18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200</v>
      </c>
      <c r="AU298" s="251" t="s">
        <v>86</v>
      </c>
      <c r="AV298" s="13" t="s">
        <v>86</v>
      </c>
      <c r="AW298" s="13" t="s">
        <v>32</v>
      </c>
      <c r="AX298" s="13" t="s">
        <v>76</v>
      </c>
      <c r="AY298" s="251" t="s">
        <v>191</v>
      </c>
    </row>
    <row r="299" spans="1:51" s="13" customFormat="1" ht="12">
      <c r="A299" s="13"/>
      <c r="B299" s="240"/>
      <c r="C299" s="241"/>
      <c r="D299" s="242" t="s">
        <v>200</v>
      </c>
      <c r="E299" s="243" t="s">
        <v>1</v>
      </c>
      <c r="F299" s="244" t="s">
        <v>414</v>
      </c>
      <c r="G299" s="241"/>
      <c r="H299" s="245">
        <v>0.195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1" t="s">
        <v>200</v>
      </c>
      <c r="AU299" s="251" t="s">
        <v>86</v>
      </c>
      <c r="AV299" s="13" t="s">
        <v>86</v>
      </c>
      <c r="AW299" s="13" t="s">
        <v>32</v>
      </c>
      <c r="AX299" s="13" t="s">
        <v>76</v>
      </c>
      <c r="AY299" s="251" t="s">
        <v>191</v>
      </c>
    </row>
    <row r="300" spans="1:51" s="13" customFormat="1" ht="12">
      <c r="A300" s="13"/>
      <c r="B300" s="240"/>
      <c r="C300" s="241"/>
      <c r="D300" s="242" t="s">
        <v>200</v>
      </c>
      <c r="E300" s="243" t="s">
        <v>1</v>
      </c>
      <c r="F300" s="244" t="s">
        <v>415</v>
      </c>
      <c r="G300" s="241"/>
      <c r="H300" s="245">
        <v>0.425</v>
      </c>
      <c r="I300" s="246"/>
      <c r="J300" s="241"/>
      <c r="K300" s="241"/>
      <c r="L300" s="247"/>
      <c r="M300" s="248"/>
      <c r="N300" s="249"/>
      <c r="O300" s="249"/>
      <c r="P300" s="249"/>
      <c r="Q300" s="249"/>
      <c r="R300" s="249"/>
      <c r="S300" s="249"/>
      <c r="T300" s="25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1" t="s">
        <v>200</v>
      </c>
      <c r="AU300" s="251" t="s">
        <v>86</v>
      </c>
      <c r="AV300" s="13" t="s">
        <v>86</v>
      </c>
      <c r="AW300" s="13" t="s">
        <v>32</v>
      </c>
      <c r="AX300" s="13" t="s">
        <v>76</v>
      </c>
      <c r="AY300" s="251" t="s">
        <v>191</v>
      </c>
    </row>
    <row r="301" spans="1:51" s="13" customFormat="1" ht="12">
      <c r="A301" s="13"/>
      <c r="B301" s="240"/>
      <c r="C301" s="241"/>
      <c r="D301" s="242" t="s">
        <v>200</v>
      </c>
      <c r="E301" s="243" t="s">
        <v>1</v>
      </c>
      <c r="F301" s="244" t="s">
        <v>416</v>
      </c>
      <c r="G301" s="241"/>
      <c r="H301" s="245">
        <v>0.315</v>
      </c>
      <c r="I301" s="246"/>
      <c r="J301" s="241"/>
      <c r="K301" s="241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200</v>
      </c>
      <c r="AU301" s="251" t="s">
        <v>86</v>
      </c>
      <c r="AV301" s="13" t="s">
        <v>86</v>
      </c>
      <c r="AW301" s="13" t="s">
        <v>32</v>
      </c>
      <c r="AX301" s="13" t="s">
        <v>76</v>
      </c>
      <c r="AY301" s="251" t="s">
        <v>191</v>
      </c>
    </row>
    <row r="302" spans="1:51" s="13" customFormat="1" ht="12">
      <c r="A302" s="13"/>
      <c r="B302" s="240"/>
      <c r="C302" s="241"/>
      <c r="D302" s="242" t="s">
        <v>200</v>
      </c>
      <c r="E302" s="243" t="s">
        <v>1</v>
      </c>
      <c r="F302" s="244" t="s">
        <v>417</v>
      </c>
      <c r="G302" s="241"/>
      <c r="H302" s="245">
        <v>0.235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200</v>
      </c>
      <c r="AU302" s="251" t="s">
        <v>86</v>
      </c>
      <c r="AV302" s="13" t="s">
        <v>86</v>
      </c>
      <c r="AW302" s="13" t="s">
        <v>32</v>
      </c>
      <c r="AX302" s="13" t="s">
        <v>76</v>
      </c>
      <c r="AY302" s="251" t="s">
        <v>191</v>
      </c>
    </row>
    <row r="303" spans="1:51" s="14" customFormat="1" ht="12">
      <c r="A303" s="14"/>
      <c r="B303" s="252"/>
      <c r="C303" s="253"/>
      <c r="D303" s="242" t="s">
        <v>200</v>
      </c>
      <c r="E303" s="254" t="s">
        <v>1</v>
      </c>
      <c r="F303" s="255" t="s">
        <v>214</v>
      </c>
      <c r="G303" s="253"/>
      <c r="H303" s="256">
        <v>1.46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2" t="s">
        <v>200</v>
      </c>
      <c r="AU303" s="262" t="s">
        <v>86</v>
      </c>
      <c r="AV303" s="14" t="s">
        <v>198</v>
      </c>
      <c r="AW303" s="14" t="s">
        <v>32</v>
      </c>
      <c r="AX303" s="14" t="s">
        <v>84</v>
      </c>
      <c r="AY303" s="262" t="s">
        <v>191</v>
      </c>
    </row>
    <row r="304" spans="1:65" s="2" customFormat="1" ht="16.5" customHeight="1">
      <c r="A304" s="39"/>
      <c r="B304" s="40"/>
      <c r="C304" s="227" t="s">
        <v>418</v>
      </c>
      <c r="D304" s="227" t="s">
        <v>193</v>
      </c>
      <c r="E304" s="228" t="s">
        <v>419</v>
      </c>
      <c r="F304" s="229" t="s">
        <v>420</v>
      </c>
      <c r="G304" s="230" t="s">
        <v>196</v>
      </c>
      <c r="H304" s="231">
        <v>20.44</v>
      </c>
      <c r="I304" s="232"/>
      <c r="J304" s="233">
        <f>ROUND(I304*H304,2)</f>
        <v>0</v>
      </c>
      <c r="K304" s="229" t="s">
        <v>210</v>
      </c>
      <c r="L304" s="45"/>
      <c r="M304" s="234" t="s">
        <v>1</v>
      </c>
      <c r="N304" s="235" t="s">
        <v>41</v>
      </c>
      <c r="O304" s="92"/>
      <c r="P304" s="236">
        <f>O304*H304</f>
        <v>0</v>
      </c>
      <c r="Q304" s="236">
        <v>0.01052</v>
      </c>
      <c r="R304" s="236">
        <f>Q304*H304</f>
        <v>0.21502880000000002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198</v>
      </c>
      <c r="AT304" s="238" t="s">
        <v>193</v>
      </c>
      <c r="AU304" s="238" t="s">
        <v>86</v>
      </c>
      <c r="AY304" s="18" t="s">
        <v>191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84</v>
      </c>
      <c r="BK304" s="239">
        <f>ROUND(I304*H304,2)</f>
        <v>0</v>
      </c>
      <c r="BL304" s="18" t="s">
        <v>198</v>
      </c>
      <c r="BM304" s="238" t="s">
        <v>421</v>
      </c>
    </row>
    <row r="305" spans="1:51" s="13" customFormat="1" ht="12">
      <c r="A305" s="13"/>
      <c r="B305" s="240"/>
      <c r="C305" s="241"/>
      <c r="D305" s="242" t="s">
        <v>200</v>
      </c>
      <c r="E305" s="243" t="s">
        <v>1</v>
      </c>
      <c r="F305" s="244" t="s">
        <v>422</v>
      </c>
      <c r="G305" s="241"/>
      <c r="H305" s="245">
        <v>1.54</v>
      </c>
      <c r="I305" s="246"/>
      <c r="J305" s="241"/>
      <c r="K305" s="241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200</v>
      </c>
      <c r="AU305" s="251" t="s">
        <v>86</v>
      </c>
      <c r="AV305" s="13" t="s">
        <v>86</v>
      </c>
      <c r="AW305" s="13" t="s">
        <v>32</v>
      </c>
      <c r="AX305" s="13" t="s">
        <v>76</v>
      </c>
      <c r="AY305" s="251" t="s">
        <v>191</v>
      </c>
    </row>
    <row r="306" spans="1:51" s="13" customFormat="1" ht="12">
      <c r="A306" s="13"/>
      <c r="B306" s="240"/>
      <c r="C306" s="241"/>
      <c r="D306" s="242" t="s">
        <v>200</v>
      </c>
      <c r="E306" s="243" t="s">
        <v>1</v>
      </c>
      <c r="F306" s="244" t="s">
        <v>423</v>
      </c>
      <c r="G306" s="241"/>
      <c r="H306" s="245">
        <v>2.52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1" t="s">
        <v>200</v>
      </c>
      <c r="AU306" s="251" t="s">
        <v>86</v>
      </c>
      <c r="AV306" s="13" t="s">
        <v>86</v>
      </c>
      <c r="AW306" s="13" t="s">
        <v>32</v>
      </c>
      <c r="AX306" s="13" t="s">
        <v>76</v>
      </c>
      <c r="AY306" s="251" t="s">
        <v>191</v>
      </c>
    </row>
    <row r="307" spans="1:51" s="13" customFormat="1" ht="12">
      <c r="A307" s="13"/>
      <c r="B307" s="240"/>
      <c r="C307" s="241"/>
      <c r="D307" s="242" t="s">
        <v>200</v>
      </c>
      <c r="E307" s="243" t="s">
        <v>1</v>
      </c>
      <c r="F307" s="244" t="s">
        <v>424</v>
      </c>
      <c r="G307" s="241"/>
      <c r="H307" s="245">
        <v>2.73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1" t="s">
        <v>200</v>
      </c>
      <c r="AU307" s="251" t="s">
        <v>86</v>
      </c>
      <c r="AV307" s="13" t="s">
        <v>86</v>
      </c>
      <c r="AW307" s="13" t="s">
        <v>32</v>
      </c>
      <c r="AX307" s="13" t="s">
        <v>76</v>
      </c>
      <c r="AY307" s="251" t="s">
        <v>191</v>
      </c>
    </row>
    <row r="308" spans="1:51" s="13" customFormat="1" ht="12">
      <c r="A308" s="13"/>
      <c r="B308" s="240"/>
      <c r="C308" s="241"/>
      <c r="D308" s="242" t="s">
        <v>200</v>
      </c>
      <c r="E308" s="243" t="s">
        <v>1</v>
      </c>
      <c r="F308" s="244" t="s">
        <v>425</v>
      </c>
      <c r="G308" s="241"/>
      <c r="H308" s="245">
        <v>5.95</v>
      </c>
      <c r="I308" s="246"/>
      <c r="J308" s="241"/>
      <c r="K308" s="241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200</v>
      </c>
      <c r="AU308" s="251" t="s">
        <v>86</v>
      </c>
      <c r="AV308" s="13" t="s">
        <v>86</v>
      </c>
      <c r="AW308" s="13" t="s">
        <v>32</v>
      </c>
      <c r="AX308" s="13" t="s">
        <v>76</v>
      </c>
      <c r="AY308" s="251" t="s">
        <v>191</v>
      </c>
    </row>
    <row r="309" spans="1:51" s="13" customFormat="1" ht="12">
      <c r="A309" s="13"/>
      <c r="B309" s="240"/>
      <c r="C309" s="241"/>
      <c r="D309" s="242" t="s">
        <v>200</v>
      </c>
      <c r="E309" s="243" t="s">
        <v>1</v>
      </c>
      <c r="F309" s="244" t="s">
        <v>426</v>
      </c>
      <c r="G309" s="241"/>
      <c r="H309" s="245">
        <v>4.41</v>
      </c>
      <c r="I309" s="246"/>
      <c r="J309" s="241"/>
      <c r="K309" s="241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200</v>
      </c>
      <c r="AU309" s="251" t="s">
        <v>86</v>
      </c>
      <c r="AV309" s="13" t="s">
        <v>86</v>
      </c>
      <c r="AW309" s="13" t="s">
        <v>32</v>
      </c>
      <c r="AX309" s="13" t="s">
        <v>76</v>
      </c>
      <c r="AY309" s="251" t="s">
        <v>191</v>
      </c>
    </row>
    <row r="310" spans="1:51" s="13" customFormat="1" ht="12">
      <c r="A310" s="13"/>
      <c r="B310" s="240"/>
      <c r="C310" s="241"/>
      <c r="D310" s="242" t="s">
        <v>200</v>
      </c>
      <c r="E310" s="243" t="s">
        <v>1</v>
      </c>
      <c r="F310" s="244" t="s">
        <v>427</v>
      </c>
      <c r="G310" s="241"/>
      <c r="H310" s="245">
        <v>3.29</v>
      </c>
      <c r="I310" s="246"/>
      <c r="J310" s="241"/>
      <c r="K310" s="241"/>
      <c r="L310" s="247"/>
      <c r="M310" s="248"/>
      <c r="N310" s="249"/>
      <c r="O310" s="249"/>
      <c r="P310" s="249"/>
      <c r="Q310" s="249"/>
      <c r="R310" s="249"/>
      <c r="S310" s="249"/>
      <c r="T310" s="25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1" t="s">
        <v>200</v>
      </c>
      <c r="AU310" s="251" t="s">
        <v>86</v>
      </c>
      <c r="AV310" s="13" t="s">
        <v>86</v>
      </c>
      <c r="AW310" s="13" t="s">
        <v>32</v>
      </c>
      <c r="AX310" s="13" t="s">
        <v>76</v>
      </c>
      <c r="AY310" s="251" t="s">
        <v>191</v>
      </c>
    </row>
    <row r="311" spans="1:51" s="14" customFormat="1" ht="12">
      <c r="A311" s="14"/>
      <c r="B311" s="252"/>
      <c r="C311" s="253"/>
      <c r="D311" s="242" t="s">
        <v>200</v>
      </c>
      <c r="E311" s="254" t="s">
        <v>1</v>
      </c>
      <c r="F311" s="255" t="s">
        <v>214</v>
      </c>
      <c r="G311" s="253"/>
      <c r="H311" s="256">
        <v>20.44</v>
      </c>
      <c r="I311" s="257"/>
      <c r="J311" s="253"/>
      <c r="K311" s="253"/>
      <c r="L311" s="258"/>
      <c r="M311" s="259"/>
      <c r="N311" s="260"/>
      <c r="O311" s="260"/>
      <c r="P311" s="260"/>
      <c r="Q311" s="260"/>
      <c r="R311" s="260"/>
      <c r="S311" s="260"/>
      <c r="T311" s="26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2" t="s">
        <v>200</v>
      </c>
      <c r="AU311" s="262" t="s">
        <v>86</v>
      </c>
      <c r="AV311" s="14" t="s">
        <v>198</v>
      </c>
      <c r="AW311" s="14" t="s">
        <v>32</v>
      </c>
      <c r="AX311" s="14" t="s">
        <v>84</v>
      </c>
      <c r="AY311" s="262" t="s">
        <v>191</v>
      </c>
    </row>
    <row r="312" spans="1:65" s="2" customFormat="1" ht="16.5" customHeight="1">
      <c r="A312" s="39"/>
      <c r="B312" s="40"/>
      <c r="C312" s="227" t="s">
        <v>428</v>
      </c>
      <c r="D312" s="227" t="s">
        <v>193</v>
      </c>
      <c r="E312" s="228" t="s">
        <v>429</v>
      </c>
      <c r="F312" s="229" t="s">
        <v>430</v>
      </c>
      <c r="G312" s="230" t="s">
        <v>196</v>
      </c>
      <c r="H312" s="231">
        <v>20.44</v>
      </c>
      <c r="I312" s="232"/>
      <c r="J312" s="233">
        <f>ROUND(I312*H312,2)</f>
        <v>0</v>
      </c>
      <c r="K312" s="229" t="s">
        <v>210</v>
      </c>
      <c r="L312" s="45"/>
      <c r="M312" s="234" t="s">
        <v>1</v>
      </c>
      <c r="N312" s="235" t="s">
        <v>41</v>
      </c>
      <c r="O312" s="92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198</v>
      </c>
      <c r="AT312" s="238" t="s">
        <v>193</v>
      </c>
      <c r="AU312" s="238" t="s">
        <v>86</v>
      </c>
      <c r="AY312" s="18" t="s">
        <v>191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84</v>
      </c>
      <c r="BK312" s="239">
        <f>ROUND(I312*H312,2)</f>
        <v>0</v>
      </c>
      <c r="BL312" s="18" t="s">
        <v>198</v>
      </c>
      <c r="BM312" s="238" t="s">
        <v>431</v>
      </c>
    </row>
    <row r="313" spans="1:65" s="2" customFormat="1" ht="21.75" customHeight="1">
      <c r="A313" s="39"/>
      <c r="B313" s="40"/>
      <c r="C313" s="227" t="s">
        <v>432</v>
      </c>
      <c r="D313" s="227" t="s">
        <v>193</v>
      </c>
      <c r="E313" s="228" t="s">
        <v>433</v>
      </c>
      <c r="F313" s="229" t="s">
        <v>434</v>
      </c>
      <c r="G313" s="230" t="s">
        <v>289</v>
      </c>
      <c r="H313" s="231">
        <v>0.148</v>
      </c>
      <c r="I313" s="232"/>
      <c r="J313" s="233">
        <f>ROUND(I313*H313,2)</f>
        <v>0</v>
      </c>
      <c r="K313" s="229" t="s">
        <v>210</v>
      </c>
      <c r="L313" s="45"/>
      <c r="M313" s="234" t="s">
        <v>1</v>
      </c>
      <c r="N313" s="235" t="s">
        <v>41</v>
      </c>
      <c r="O313" s="92"/>
      <c r="P313" s="236">
        <f>O313*H313</f>
        <v>0</v>
      </c>
      <c r="Q313" s="236">
        <v>1.04575</v>
      </c>
      <c r="R313" s="236">
        <f>Q313*H313</f>
        <v>0.154771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198</v>
      </c>
      <c r="AT313" s="238" t="s">
        <v>193</v>
      </c>
      <c r="AU313" s="238" t="s">
        <v>86</v>
      </c>
      <c r="AY313" s="18" t="s">
        <v>191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84</v>
      </c>
      <c r="BK313" s="239">
        <f>ROUND(I313*H313,2)</f>
        <v>0</v>
      </c>
      <c r="BL313" s="18" t="s">
        <v>198</v>
      </c>
      <c r="BM313" s="238" t="s">
        <v>435</v>
      </c>
    </row>
    <row r="314" spans="1:51" s="13" customFormat="1" ht="12">
      <c r="A314" s="13"/>
      <c r="B314" s="240"/>
      <c r="C314" s="241"/>
      <c r="D314" s="242" t="s">
        <v>200</v>
      </c>
      <c r="E314" s="243" t="s">
        <v>1</v>
      </c>
      <c r="F314" s="244" t="s">
        <v>436</v>
      </c>
      <c r="G314" s="241"/>
      <c r="H314" s="245">
        <v>0.011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1" t="s">
        <v>200</v>
      </c>
      <c r="AU314" s="251" t="s">
        <v>86</v>
      </c>
      <c r="AV314" s="13" t="s">
        <v>86</v>
      </c>
      <c r="AW314" s="13" t="s">
        <v>32</v>
      </c>
      <c r="AX314" s="13" t="s">
        <v>76</v>
      </c>
      <c r="AY314" s="251" t="s">
        <v>191</v>
      </c>
    </row>
    <row r="315" spans="1:51" s="13" customFormat="1" ht="12">
      <c r="A315" s="13"/>
      <c r="B315" s="240"/>
      <c r="C315" s="241"/>
      <c r="D315" s="242" t="s">
        <v>200</v>
      </c>
      <c r="E315" s="243" t="s">
        <v>1</v>
      </c>
      <c r="F315" s="244" t="s">
        <v>437</v>
      </c>
      <c r="G315" s="241"/>
      <c r="H315" s="245">
        <v>0.018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1" t="s">
        <v>200</v>
      </c>
      <c r="AU315" s="251" t="s">
        <v>86</v>
      </c>
      <c r="AV315" s="13" t="s">
        <v>86</v>
      </c>
      <c r="AW315" s="13" t="s">
        <v>32</v>
      </c>
      <c r="AX315" s="13" t="s">
        <v>76</v>
      </c>
      <c r="AY315" s="251" t="s">
        <v>191</v>
      </c>
    </row>
    <row r="316" spans="1:51" s="13" customFormat="1" ht="12">
      <c r="A316" s="13"/>
      <c r="B316" s="240"/>
      <c r="C316" s="241"/>
      <c r="D316" s="242" t="s">
        <v>200</v>
      </c>
      <c r="E316" s="243" t="s">
        <v>1</v>
      </c>
      <c r="F316" s="244" t="s">
        <v>438</v>
      </c>
      <c r="G316" s="241"/>
      <c r="H316" s="245">
        <v>0.02</v>
      </c>
      <c r="I316" s="246"/>
      <c r="J316" s="241"/>
      <c r="K316" s="241"/>
      <c r="L316" s="247"/>
      <c r="M316" s="248"/>
      <c r="N316" s="249"/>
      <c r="O316" s="249"/>
      <c r="P316" s="249"/>
      <c r="Q316" s="249"/>
      <c r="R316" s="249"/>
      <c r="S316" s="249"/>
      <c r="T316" s="25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1" t="s">
        <v>200</v>
      </c>
      <c r="AU316" s="251" t="s">
        <v>86</v>
      </c>
      <c r="AV316" s="13" t="s">
        <v>86</v>
      </c>
      <c r="AW316" s="13" t="s">
        <v>32</v>
      </c>
      <c r="AX316" s="13" t="s">
        <v>76</v>
      </c>
      <c r="AY316" s="251" t="s">
        <v>191</v>
      </c>
    </row>
    <row r="317" spans="1:51" s="13" customFormat="1" ht="12">
      <c r="A317" s="13"/>
      <c r="B317" s="240"/>
      <c r="C317" s="241"/>
      <c r="D317" s="242" t="s">
        <v>200</v>
      </c>
      <c r="E317" s="243" t="s">
        <v>1</v>
      </c>
      <c r="F317" s="244" t="s">
        <v>439</v>
      </c>
      <c r="G317" s="241"/>
      <c r="H317" s="245">
        <v>0.043</v>
      </c>
      <c r="I317" s="246"/>
      <c r="J317" s="241"/>
      <c r="K317" s="241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200</v>
      </c>
      <c r="AU317" s="251" t="s">
        <v>86</v>
      </c>
      <c r="AV317" s="13" t="s">
        <v>86</v>
      </c>
      <c r="AW317" s="13" t="s">
        <v>32</v>
      </c>
      <c r="AX317" s="13" t="s">
        <v>76</v>
      </c>
      <c r="AY317" s="251" t="s">
        <v>191</v>
      </c>
    </row>
    <row r="318" spans="1:51" s="13" customFormat="1" ht="12">
      <c r="A318" s="13"/>
      <c r="B318" s="240"/>
      <c r="C318" s="241"/>
      <c r="D318" s="242" t="s">
        <v>200</v>
      </c>
      <c r="E318" s="243" t="s">
        <v>1</v>
      </c>
      <c r="F318" s="244" t="s">
        <v>440</v>
      </c>
      <c r="G318" s="241"/>
      <c r="H318" s="245">
        <v>0.032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200</v>
      </c>
      <c r="AU318" s="251" t="s">
        <v>86</v>
      </c>
      <c r="AV318" s="13" t="s">
        <v>86</v>
      </c>
      <c r="AW318" s="13" t="s">
        <v>32</v>
      </c>
      <c r="AX318" s="13" t="s">
        <v>76</v>
      </c>
      <c r="AY318" s="251" t="s">
        <v>191</v>
      </c>
    </row>
    <row r="319" spans="1:51" s="13" customFormat="1" ht="12">
      <c r="A319" s="13"/>
      <c r="B319" s="240"/>
      <c r="C319" s="241"/>
      <c r="D319" s="242" t="s">
        <v>200</v>
      </c>
      <c r="E319" s="243" t="s">
        <v>1</v>
      </c>
      <c r="F319" s="244" t="s">
        <v>441</v>
      </c>
      <c r="G319" s="241"/>
      <c r="H319" s="245">
        <v>0.024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1" t="s">
        <v>200</v>
      </c>
      <c r="AU319" s="251" t="s">
        <v>86</v>
      </c>
      <c r="AV319" s="13" t="s">
        <v>86</v>
      </c>
      <c r="AW319" s="13" t="s">
        <v>32</v>
      </c>
      <c r="AX319" s="13" t="s">
        <v>76</v>
      </c>
      <c r="AY319" s="251" t="s">
        <v>191</v>
      </c>
    </row>
    <row r="320" spans="1:51" s="14" customFormat="1" ht="12">
      <c r="A320" s="14"/>
      <c r="B320" s="252"/>
      <c r="C320" s="253"/>
      <c r="D320" s="242" t="s">
        <v>200</v>
      </c>
      <c r="E320" s="254" t="s">
        <v>1</v>
      </c>
      <c r="F320" s="255" t="s">
        <v>214</v>
      </c>
      <c r="G320" s="253"/>
      <c r="H320" s="256">
        <v>0.148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2" t="s">
        <v>200</v>
      </c>
      <c r="AU320" s="262" t="s">
        <v>86</v>
      </c>
      <c r="AV320" s="14" t="s">
        <v>198</v>
      </c>
      <c r="AW320" s="14" t="s">
        <v>32</v>
      </c>
      <c r="AX320" s="14" t="s">
        <v>84</v>
      </c>
      <c r="AY320" s="262" t="s">
        <v>191</v>
      </c>
    </row>
    <row r="321" spans="1:65" s="2" customFormat="1" ht="37.8" customHeight="1">
      <c r="A321" s="39"/>
      <c r="B321" s="40"/>
      <c r="C321" s="227" t="s">
        <v>442</v>
      </c>
      <c r="D321" s="227" t="s">
        <v>193</v>
      </c>
      <c r="E321" s="228" t="s">
        <v>443</v>
      </c>
      <c r="F321" s="229" t="s">
        <v>444</v>
      </c>
      <c r="G321" s="230" t="s">
        <v>289</v>
      </c>
      <c r="H321" s="231">
        <v>0.161</v>
      </c>
      <c r="I321" s="232"/>
      <c r="J321" s="233">
        <f>ROUND(I321*H321,2)</f>
        <v>0</v>
      </c>
      <c r="K321" s="229" t="s">
        <v>210</v>
      </c>
      <c r="L321" s="45"/>
      <c r="M321" s="234" t="s">
        <v>1</v>
      </c>
      <c r="N321" s="235" t="s">
        <v>41</v>
      </c>
      <c r="O321" s="92"/>
      <c r="P321" s="236">
        <f>O321*H321</f>
        <v>0</v>
      </c>
      <c r="Q321" s="236">
        <v>0.01709</v>
      </c>
      <c r="R321" s="236">
        <f>Q321*H321</f>
        <v>0.00275149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198</v>
      </c>
      <c r="AT321" s="238" t="s">
        <v>193</v>
      </c>
      <c r="AU321" s="238" t="s">
        <v>86</v>
      </c>
      <c r="AY321" s="18" t="s">
        <v>191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84</v>
      </c>
      <c r="BK321" s="239">
        <f>ROUND(I321*H321,2)</f>
        <v>0</v>
      </c>
      <c r="BL321" s="18" t="s">
        <v>198</v>
      </c>
      <c r="BM321" s="238" t="s">
        <v>445</v>
      </c>
    </row>
    <row r="322" spans="1:51" s="13" customFormat="1" ht="12">
      <c r="A322" s="13"/>
      <c r="B322" s="240"/>
      <c r="C322" s="241"/>
      <c r="D322" s="242" t="s">
        <v>200</v>
      </c>
      <c r="E322" s="243" t="s">
        <v>1</v>
      </c>
      <c r="F322" s="244" t="s">
        <v>446</v>
      </c>
      <c r="G322" s="241"/>
      <c r="H322" s="245">
        <v>0.084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1" t="s">
        <v>200</v>
      </c>
      <c r="AU322" s="251" t="s">
        <v>86</v>
      </c>
      <c r="AV322" s="13" t="s">
        <v>86</v>
      </c>
      <c r="AW322" s="13" t="s">
        <v>32</v>
      </c>
      <c r="AX322" s="13" t="s">
        <v>76</v>
      </c>
      <c r="AY322" s="251" t="s">
        <v>191</v>
      </c>
    </row>
    <row r="323" spans="1:51" s="13" customFormat="1" ht="12">
      <c r="A323" s="13"/>
      <c r="B323" s="240"/>
      <c r="C323" s="241"/>
      <c r="D323" s="242" t="s">
        <v>200</v>
      </c>
      <c r="E323" s="243" t="s">
        <v>1</v>
      </c>
      <c r="F323" s="244" t="s">
        <v>447</v>
      </c>
      <c r="G323" s="241"/>
      <c r="H323" s="245">
        <v>0.077</v>
      </c>
      <c r="I323" s="246"/>
      <c r="J323" s="241"/>
      <c r="K323" s="241"/>
      <c r="L323" s="247"/>
      <c r="M323" s="248"/>
      <c r="N323" s="249"/>
      <c r="O323" s="249"/>
      <c r="P323" s="249"/>
      <c r="Q323" s="249"/>
      <c r="R323" s="249"/>
      <c r="S323" s="249"/>
      <c r="T323" s="25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1" t="s">
        <v>200</v>
      </c>
      <c r="AU323" s="251" t="s">
        <v>86</v>
      </c>
      <c r="AV323" s="13" t="s">
        <v>86</v>
      </c>
      <c r="AW323" s="13" t="s">
        <v>32</v>
      </c>
      <c r="AX323" s="13" t="s">
        <v>76</v>
      </c>
      <c r="AY323" s="251" t="s">
        <v>191</v>
      </c>
    </row>
    <row r="324" spans="1:51" s="14" customFormat="1" ht="12">
      <c r="A324" s="14"/>
      <c r="B324" s="252"/>
      <c r="C324" s="253"/>
      <c r="D324" s="242" t="s">
        <v>200</v>
      </c>
      <c r="E324" s="254" t="s">
        <v>1</v>
      </c>
      <c r="F324" s="255" t="s">
        <v>214</v>
      </c>
      <c r="G324" s="253"/>
      <c r="H324" s="256">
        <v>0.161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2" t="s">
        <v>200</v>
      </c>
      <c r="AU324" s="262" t="s">
        <v>86</v>
      </c>
      <c r="AV324" s="14" t="s">
        <v>198</v>
      </c>
      <c r="AW324" s="14" t="s">
        <v>32</v>
      </c>
      <c r="AX324" s="14" t="s">
        <v>84</v>
      </c>
      <c r="AY324" s="262" t="s">
        <v>191</v>
      </c>
    </row>
    <row r="325" spans="1:65" s="2" customFormat="1" ht="21.75" customHeight="1">
      <c r="A325" s="39"/>
      <c r="B325" s="40"/>
      <c r="C325" s="284" t="s">
        <v>448</v>
      </c>
      <c r="D325" s="284" t="s">
        <v>310</v>
      </c>
      <c r="E325" s="285" t="s">
        <v>449</v>
      </c>
      <c r="F325" s="286" t="s">
        <v>450</v>
      </c>
      <c r="G325" s="287" t="s">
        <v>289</v>
      </c>
      <c r="H325" s="288">
        <v>0.177</v>
      </c>
      <c r="I325" s="289"/>
      <c r="J325" s="290">
        <f>ROUND(I325*H325,2)</f>
        <v>0</v>
      </c>
      <c r="K325" s="286" t="s">
        <v>210</v>
      </c>
      <c r="L325" s="291"/>
      <c r="M325" s="292" t="s">
        <v>1</v>
      </c>
      <c r="N325" s="293" t="s">
        <v>41</v>
      </c>
      <c r="O325" s="92"/>
      <c r="P325" s="236">
        <f>O325*H325</f>
        <v>0</v>
      </c>
      <c r="Q325" s="236">
        <v>1</v>
      </c>
      <c r="R325" s="236">
        <f>Q325*H325</f>
        <v>0.177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247</v>
      </c>
      <c r="AT325" s="238" t="s">
        <v>310</v>
      </c>
      <c r="AU325" s="238" t="s">
        <v>86</v>
      </c>
      <c r="AY325" s="18" t="s">
        <v>191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84</v>
      </c>
      <c r="BK325" s="239">
        <f>ROUND(I325*H325,2)</f>
        <v>0</v>
      </c>
      <c r="BL325" s="18" t="s">
        <v>198</v>
      </c>
      <c r="BM325" s="238" t="s">
        <v>451</v>
      </c>
    </row>
    <row r="326" spans="1:51" s="13" customFormat="1" ht="12">
      <c r="A326" s="13"/>
      <c r="B326" s="240"/>
      <c r="C326" s="241"/>
      <c r="D326" s="242" t="s">
        <v>200</v>
      </c>
      <c r="E326" s="241"/>
      <c r="F326" s="244" t="s">
        <v>452</v>
      </c>
      <c r="G326" s="241"/>
      <c r="H326" s="245">
        <v>0.177</v>
      </c>
      <c r="I326" s="246"/>
      <c r="J326" s="241"/>
      <c r="K326" s="241"/>
      <c r="L326" s="247"/>
      <c r="M326" s="248"/>
      <c r="N326" s="249"/>
      <c r="O326" s="249"/>
      <c r="P326" s="249"/>
      <c r="Q326" s="249"/>
      <c r="R326" s="249"/>
      <c r="S326" s="249"/>
      <c r="T326" s="25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1" t="s">
        <v>200</v>
      </c>
      <c r="AU326" s="251" t="s">
        <v>86</v>
      </c>
      <c r="AV326" s="13" t="s">
        <v>86</v>
      </c>
      <c r="AW326" s="13" t="s">
        <v>4</v>
      </c>
      <c r="AX326" s="13" t="s">
        <v>84</v>
      </c>
      <c r="AY326" s="251" t="s">
        <v>191</v>
      </c>
    </row>
    <row r="327" spans="1:65" s="2" customFormat="1" ht="21.75" customHeight="1">
      <c r="A327" s="39"/>
      <c r="B327" s="40"/>
      <c r="C327" s="227" t="s">
        <v>453</v>
      </c>
      <c r="D327" s="227" t="s">
        <v>193</v>
      </c>
      <c r="E327" s="228" t="s">
        <v>454</v>
      </c>
      <c r="F327" s="229" t="s">
        <v>455</v>
      </c>
      <c r="G327" s="230" t="s">
        <v>209</v>
      </c>
      <c r="H327" s="231">
        <v>4.499</v>
      </c>
      <c r="I327" s="232"/>
      <c r="J327" s="233">
        <f>ROUND(I327*H327,2)</f>
        <v>0</v>
      </c>
      <c r="K327" s="229" t="s">
        <v>210</v>
      </c>
      <c r="L327" s="45"/>
      <c r="M327" s="234" t="s">
        <v>1</v>
      </c>
      <c r="N327" s="235" t="s">
        <v>41</v>
      </c>
      <c r="O327" s="92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198</v>
      </c>
      <c r="AT327" s="238" t="s">
        <v>193</v>
      </c>
      <c r="AU327" s="238" t="s">
        <v>86</v>
      </c>
      <c r="AY327" s="18" t="s">
        <v>191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84</v>
      </c>
      <c r="BK327" s="239">
        <f>ROUND(I327*H327,2)</f>
        <v>0</v>
      </c>
      <c r="BL327" s="18" t="s">
        <v>198</v>
      </c>
      <c r="BM327" s="238" t="s">
        <v>456</v>
      </c>
    </row>
    <row r="328" spans="1:51" s="13" customFormat="1" ht="12">
      <c r="A328" s="13"/>
      <c r="B328" s="240"/>
      <c r="C328" s="241"/>
      <c r="D328" s="242" t="s">
        <v>200</v>
      </c>
      <c r="E328" s="243" t="s">
        <v>1</v>
      </c>
      <c r="F328" s="244" t="s">
        <v>457</v>
      </c>
      <c r="G328" s="241"/>
      <c r="H328" s="245">
        <v>3.127</v>
      </c>
      <c r="I328" s="246"/>
      <c r="J328" s="241"/>
      <c r="K328" s="241"/>
      <c r="L328" s="247"/>
      <c r="M328" s="248"/>
      <c r="N328" s="249"/>
      <c r="O328" s="249"/>
      <c r="P328" s="249"/>
      <c r="Q328" s="249"/>
      <c r="R328" s="249"/>
      <c r="S328" s="249"/>
      <c r="T328" s="25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1" t="s">
        <v>200</v>
      </c>
      <c r="AU328" s="251" t="s">
        <v>86</v>
      </c>
      <c r="AV328" s="13" t="s">
        <v>86</v>
      </c>
      <c r="AW328" s="13" t="s">
        <v>32</v>
      </c>
      <c r="AX328" s="13" t="s">
        <v>76</v>
      </c>
      <c r="AY328" s="251" t="s">
        <v>191</v>
      </c>
    </row>
    <row r="329" spans="1:51" s="13" customFormat="1" ht="12">
      <c r="A329" s="13"/>
      <c r="B329" s="240"/>
      <c r="C329" s="241"/>
      <c r="D329" s="242" t="s">
        <v>200</v>
      </c>
      <c r="E329" s="243" t="s">
        <v>1</v>
      </c>
      <c r="F329" s="244" t="s">
        <v>458</v>
      </c>
      <c r="G329" s="241"/>
      <c r="H329" s="245">
        <v>0.9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1" t="s">
        <v>200</v>
      </c>
      <c r="AU329" s="251" t="s">
        <v>86</v>
      </c>
      <c r="AV329" s="13" t="s">
        <v>86</v>
      </c>
      <c r="AW329" s="13" t="s">
        <v>32</v>
      </c>
      <c r="AX329" s="13" t="s">
        <v>76</v>
      </c>
      <c r="AY329" s="251" t="s">
        <v>191</v>
      </c>
    </row>
    <row r="330" spans="1:51" s="13" customFormat="1" ht="12">
      <c r="A330" s="13"/>
      <c r="B330" s="240"/>
      <c r="C330" s="241"/>
      <c r="D330" s="242" t="s">
        <v>200</v>
      </c>
      <c r="E330" s="243" t="s">
        <v>1</v>
      </c>
      <c r="F330" s="244" t="s">
        <v>459</v>
      </c>
      <c r="G330" s="241"/>
      <c r="H330" s="245">
        <v>0.472</v>
      </c>
      <c r="I330" s="246"/>
      <c r="J330" s="241"/>
      <c r="K330" s="241"/>
      <c r="L330" s="247"/>
      <c r="M330" s="248"/>
      <c r="N330" s="249"/>
      <c r="O330" s="249"/>
      <c r="P330" s="249"/>
      <c r="Q330" s="249"/>
      <c r="R330" s="249"/>
      <c r="S330" s="249"/>
      <c r="T330" s="25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1" t="s">
        <v>200</v>
      </c>
      <c r="AU330" s="251" t="s">
        <v>86</v>
      </c>
      <c r="AV330" s="13" t="s">
        <v>86</v>
      </c>
      <c r="AW330" s="13" t="s">
        <v>32</v>
      </c>
      <c r="AX330" s="13" t="s">
        <v>76</v>
      </c>
      <c r="AY330" s="251" t="s">
        <v>191</v>
      </c>
    </row>
    <row r="331" spans="1:51" s="14" customFormat="1" ht="12">
      <c r="A331" s="14"/>
      <c r="B331" s="252"/>
      <c r="C331" s="253"/>
      <c r="D331" s="242" t="s">
        <v>200</v>
      </c>
      <c r="E331" s="254" t="s">
        <v>1</v>
      </c>
      <c r="F331" s="255" t="s">
        <v>214</v>
      </c>
      <c r="G331" s="253"/>
      <c r="H331" s="256">
        <v>4.4990000000000006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2" t="s">
        <v>200</v>
      </c>
      <c r="AU331" s="262" t="s">
        <v>86</v>
      </c>
      <c r="AV331" s="14" t="s">
        <v>198</v>
      </c>
      <c r="AW331" s="14" t="s">
        <v>32</v>
      </c>
      <c r="AX331" s="14" t="s">
        <v>84</v>
      </c>
      <c r="AY331" s="262" t="s">
        <v>191</v>
      </c>
    </row>
    <row r="332" spans="1:65" s="2" customFormat="1" ht="24.15" customHeight="1">
      <c r="A332" s="39"/>
      <c r="B332" s="40"/>
      <c r="C332" s="227" t="s">
        <v>460</v>
      </c>
      <c r="D332" s="227" t="s">
        <v>193</v>
      </c>
      <c r="E332" s="228" t="s">
        <v>461</v>
      </c>
      <c r="F332" s="229" t="s">
        <v>462</v>
      </c>
      <c r="G332" s="230" t="s">
        <v>209</v>
      </c>
      <c r="H332" s="231">
        <v>56.178</v>
      </c>
      <c r="I332" s="232"/>
      <c r="J332" s="233">
        <f>ROUND(I332*H332,2)</f>
        <v>0</v>
      </c>
      <c r="K332" s="229" t="s">
        <v>210</v>
      </c>
      <c r="L332" s="45"/>
      <c r="M332" s="234" t="s">
        <v>1</v>
      </c>
      <c r="N332" s="235" t="s">
        <v>41</v>
      </c>
      <c r="O332" s="92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198</v>
      </c>
      <c r="AT332" s="238" t="s">
        <v>193</v>
      </c>
      <c r="AU332" s="238" t="s">
        <v>86</v>
      </c>
      <c r="AY332" s="18" t="s">
        <v>191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84</v>
      </c>
      <c r="BK332" s="239">
        <f>ROUND(I332*H332,2)</f>
        <v>0</v>
      </c>
      <c r="BL332" s="18" t="s">
        <v>198</v>
      </c>
      <c r="BM332" s="238" t="s">
        <v>463</v>
      </c>
    </row>
    <row r="333" spans="1:51" s="13" customFormat="1" ht="12">
      <c r="A333" s="13"/>
      <c r="B333" s="240"/>
      <c r="C333" s="241"/>
      <c r="D333" s="242" t="s">
        <v>200</v>
      </c>
      <c r="E333" s="243" t="s">
        <v>1</v>
      </c>
      <c r="F333" s="244" t="s">
        <v>464</v>
      </c>
      <c r="G333" s="241"/>
      <c r="H333" s="245">
        <v>35.877</v>
      </c>
      <c r="I333" s="246"/>
      <c r="J333" s="241"/>
      <c r="K333" s="241"/>
      <c r="L333" s="247"/>
      <c r="M333" s="248"/>
      <c r="N333" s="249"/>
      <c r="O333" s="249"/>
      <c r="P333" s="249"/>
      <c r="Q333" s="249"/>
      <c r="R333" s="249"/>
      <c r="S333" s="249"/>
      <c r="T333" s="25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1" t="s">
        <v>200</v>
      </c>
      <c r="AU333" s="251" t="s">
        <v>86</v>
      </c>
      <c r="AV333" s="13" t="s">
        <v>86</v>
      </c>
      <c r="AW333" s="13" t="s">
        <v>32</v>
      </c>
      <c r="AX333" s="13" t="s">
        <v>76</v>
      </c>
      <c r="AY333" s="251" t="s">
        <v>191</v>
      </c>
    </row>
    <row r="334" spans="1:51" s="13" customFormat="1" ht="12">
      <c r="A334" s="13"/>
      <c r="B334" s="240"/>
      <c r="C334" s="241"/>
      <c r="D334" s="242" t="s">
        <v>200</v>
      </c>
      <c r="E334" s="243" t="s">
        <v>1</v>
      </c>
      <c r="F334" s="244" t="s">
        <v>465</v>
      </c>
      <c r="G334" s="241"/>
      <c r="H334" s="245">
        <v>15.417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1" t="s">
        <v>200</v>
      </c>
      <c r="AU334" s="251" t="s">
        <v>86</v>
      </c>
      <c r="AV334" s="13" t="s">
        <v>86</v>
      </c>
      <c r="AW334" s="13" t="s">
        <v>32</v>
      </c>
      <c r="AX334" s="13" t="s">
        <v>76</v>
      </c>
      <c r="AY334" s="251" t="s">
        <v>191</v>
      </c>
    </row>
    <row r="335" spans="1:51" s="13" customFormat="1" ht="12">
      <c r="A335" s="13"/>
      <c r="B335" s="240"/>
      <c r="C335" s="241"/>
      <c r="D335" s="242" t="s">
        <v>200</v>
      </c>
      <c r="E335" s="243" t="s">
        <v>1</v>
      </c>
      <c r="F335" s="244" t="s">
        <v>466</v>
      </c>
      <c r="G335" s="241"/>
      <c r="H335" s="245">
        <v>4.884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1" t="s">
        <v>200</v>
      </c>
      <c r="AU335" s="251" t="s">
        <v>86</v>
      </c>
      <c r="AV335" s="13" t="s">
        <v>86</v>
      </c>
      <c r="AW335" s="13" t="s">
        <v>32</v>
      </c>
      <c r="AX335" s="13" t="s">
        <v>76</v>
      </c>
      <c r="AY335" s="251" t="s">
        <v>191</v>
      </c>
    </row>
    <row r="336" spans="1:51" s="14" customFormat="1" ht="12">
      <c r="A336" s="14"/>
      <c r="B336" s="252"/>
      <c r="C336" s="253"/>
      <c r="D336" s="242" t="s">
        <v>200</v>
      </c>
      <c r="E336" s="254" t="s">
        <v>1</v>
      </c>
      <c r="F336" s="255" t="s">
        <v>214</v>
      </c>
      <c r="G336" s="253"/>
      <c r="H336" s="256">
        <v>56.178000000000004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2" t="s">
        <v>200</v>
      </c>
      <c r="AU336" s="262" t="s">
        <v>86</v>
      </c>
      <c r="AV336" s="14" t="s">
        <v>198</v>
      </c>
      <c r="AW336" s="14" t="s">
        <v>32</v>
      </c>
      <c r="AX336" s="14" t="s">
        <v>84</v>
      </c>
      <c r="AY336" s="262" t="s">
        <v>191</v>
      </c>
    </row>
    <row r="337" spans="1:65" s="2" customFormat="1" ht="24.15" customHeight="1">
      <c r="A337" s="39"/>
      <c r="B337" s="40"/>
      <c r="C337" s="227" t="s">
        <v>467</v>
      </c>
      <c r="D337" s="227" t="s">
        <v>193</v>
      </c>
      <c r="E337" s="228" t="s">
        <v>468</v>
      </c>
      <c r="F337" s="229" t="s">
        <v>469</v>
      </c>
      <c r="G337" s="230" t="s">
        <v>196</v>
      </c>
      <c r="H337" s="231">
        <v>267.557</v>
      </c>
      <c r="I337" s="232"/>
      <c r="J337" s="233">
        <f>ROUND(I337*H337,2)</f>
        <v>0</v>
      </c>
      <c r="K337" s="229" t="s">
        <v>210</v>
      </c>
      <c r="L337" s="45"/>
      <c r="M337" s="234" t="s">
        <v>1</v>
      </c>
      <c r="N337" s="235" t="s">
        <v>41</v>
      </c>
      <c r="O337" s="92"/>
      <c r="P337" s="236">
        <f>O337*H337</f>
        <v>0</v>
      </c>
      <c r="Q337" s="236">
        <v>0.00237</v>
      </c>
      <c r="R337" s="236">
        <f>Q337*H337</f>
        <v>0.6341100900000001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198</v>
      </c>
      <c r="AT337" s="238" t="s">
        <v>193</v>
      </c>
      <c r="AU337" s="238" t="s">
        <v>86</v>
      </c>
      <c r="AY337" s="18" t="s">
        <v>191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84</v>
      </c>
      <c r="BK337" s="239">
        <f>ROUND(I337*H337,2)</f>
        <v>0</v>
      </c>
      <c r="BL337" s="18" t="s">
        <v>198</v>
      </c>
      <c r="BM337" s="238" t="s">
        <v>470</v>
      </c>
    </row>
    <row r="338" spans="1:51" s="13" customFormat="1" ht="12">
      <c r="A338" s="13"/>
      <c r="B338" s="240"/>
      <c r="C338" s="241"/>
      <c r="D338" s="242" t="s">
        <v>200</v>
      </c>
      <c r="E338" s="243" t="s">
        <v>1</v>
      </c>
      <c r="F338" s="244" t="s">
        <v>471</v>
      </c>
      <c r="G338" s="241"/>
      <c r="H338" s="245">
        <v>151.573</v>
      </c>
      <c r="I338" s="246"/>
      <c r="J338" s="241"/>
      <c r="K338" s="241"/>
      <c r="L338" s="247"/>
      <c r="M338" s="248"/>
      <c r="N338" s="249"/>
      <c r="O338" s="249"/>
      <c r="P338" s="249"/>
      <c r="Q338" s="249"/>
      <c r="R338" s="249"/>
      <c r="S338" s="249"/>
      <c r="T338" s="25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1" t="s">
        <v>200</v>
      </c>
      <c r="AU338" s="251" t="s">
        <v>86</v>
      </c>
      <c r="AV338" s="13" t="s">
        <v>86</v>
      </c>
      <c r="AW338" s="13" t="s">
        <v>32</v>
      </c>
      <c r="AX338" s="13" t="s">
        <v>76</v>
      </c>
      <c r="AY338" s="251" t="s">
        <v>191</v>
      </c>
    </row>
    <row r="339" spans="1:51" s="13" customFormat="1" ht="12">
      <c r="A339" s="13"/>
      <c r="B339" s="240"/>
      <c r="C339" s="241"/>
      <c r="D339" s="242" t="s">
        <v>200</v>
      </c>
      <c r="E339" s="243" t="s">
        <v>1</v>
      </c>
      <c r="F339" s="244" t="s">
        <v>472</v>
      </c>
      <c r="G339" s="241"/>
      <c r="H339" s="245">
        <v>82.684</v>
      </c>
      <c r="I339" s="246"/>
      <c r="J339" s="241"/>
      <c r="K339" s="241"/>
      <c r="L339" s="247"/>
      <c r="M339" s="248"/>
      <c r="N339" s="249"/>
      <c r="O339" s="249"/>
      <c r="P339" s="249"/>
      <c r="Q339" s="249"/>
      <c r="R339" s="249"/>
      <c r="S339" s="249"/>
      <c r="T339" s="25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1" t="s">
        <v>200</v>
      </c>
      <c r="AU339" s="251" t="s">
        <v>86</v>
      </c>
      <c r="AV339" s="13" t="s">
        <v>86</v>
      </c>
      <c r="AW339" s="13" t="s">
        <v>32</v>
      </c>
      <c r="AX339" s="13" t="s">
        <v>76</v>
      </c>
      <c r="AY339" s="251" t="s">
        <v>191</v>
      </c>
    </row>
    <row r="340" spans="1:51" s="13" customFormat="1" ht="12">
      <c r="A340" s="13"/>
      <c r="B340" s="240"/>
      <c r="C340" s="241"/>
      <c r="D340" s="242" t="s">
        <v>200</v>
      </c>
      <c r="E340" s="243" t="s">
        <v>1</v>
      </c>
      <c r="F340" s="244" t="s">
        <v>473</v>
      </c>
      <c r="G340" s="241"/>
      <c r="H340" s="245">
        <v>33.3</v>
      </c>
      <c r="I340" s="246"/>
      <c r="J340" s="241"/>
      <c r="K340" s="241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200</v>
      </c>
      <c r="AU340" s="251" t="s">
        <v>86</v>
      </c>
      <c r="AV340" s="13" t="s">
        <v>86</v>
      </c>
      <c r="AW340" s="13" t="s">
        <v>32</v>
      </c>
      <c r="AX340" s="13" t="s">
        <v>76</v>
      </c>
      <c r="AY340" s="251" t="s">
        <v>191</v>
      </c>
    </row>
    <row r="341" spans="1:51" s="14" customFormat="1" ht="12">
      <c r="A341" s="14"/>
      <c r="B341" s="252"/>
      <c r="C341" s="253"/>
      <c r="D341" s="242" t="s">
        <v>200</v>
      </c>
      <c r="E341" s="254" t="s">
        <v>1</v>
      </c>
      <c r="F341" s="255" t="s">
        <v>214</v>
      </c>
      <c r="G341" s="253"/>
      <c r="H341" s="256">
        <v>267.557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2" t="s">
        <v>200</v>
      </c>
      <c r="AU341" s="262" t="s">
        <v>86</v>
      </c>
      <c r="AV341" s="14" t="s">
        <v>198</v>
      </c>
      <c r="AW341" s="14" t="s">
        <v>32</v>
      </c>
      <c r="AX341" s="14" t="s">
        <v>84</v>
      </c>
      <c r="AY341" s="262" t="s">
        <v>191</v>
      </c>
    </row>
    <row r="342" spans="1:65" s="2" customFormat="1" ht="24.15" customHeight="1">
      <c r="A342" s="39"/>
      <c r="B342" s="40"/>
      <c r="C342" s="227" t="s">
        <v>474</v>
      </c>
      <c r="D342" s="227" t="s">
        <v>193</v>
      </c>
      <c r="E342" s="228" t="s">
        <v>475</v>
      </c>
      <c r="F342" s="229" t="s">
        <v>476</v>
      </c>
      <c r="G342" s="230" t="s">
        <v>196</v>
      </c>
      <c r="H342" s="231">
        <v>267.557</v>
      </c>
      <c r="I342" s="232"/>
      <c r="J342" s="233">
        <f>ROUND(I342*H342,2)</f>
        <v>0</v>
      </c>
      <c r="K342" s="229" t="s">
        <v>1</v>
      </c>
      <c r="L342" s="45"/>
      <c r="M342" s="234" t="s">
        <v>1</v>
      </c>
      <c r="N342" s="235" t="s">
        <v>41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198</v>
      </c>
      <c r="AT342" s="238" t="s">
        <v>193</v>
      </c>
      <c r="AU342" s="238" t="s">
        <v>86</v>
      </c>
      <c r="AY342" s="18" t="s">
        <v>191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84</v>
      </c>
      <c r="BK342" s="239">
        <f>ROUND(I342*H342,2)</f>
        <v>0</v>
      </c>
      <c r="BL342" s="18" t="s">
        <v>198</v>
      </c>
      <c r="BM342" s="238" t="s">
        <v>477</v>
      </c>
    </row>
    <row r="343" spans="1:65" s="2" customFormat="1" ht="24.15" customHeight="1">
      <c r="A343" s="39"/>
      <c r="B343" s="40"/>
      <c r="C343" s="227" t="s">
        <v>478</v>
      </c>
      <c r="D343" s="227" t="s">
        <v>193</v>
      </c>
      <c r="E343" s="228" t="s">
        <v>479</v>
      </c>
      <c r="F343" s="229" t="s">
        <v>480</v>
      </c>
      <c r="G343" s="230" t="s">
        <v>196</v>
      </c>
      <c r="H343" s="231">
        <v>267.557</v>
      </c>
      <c r="I343" s="232"/>
      <c r="J343" s="233">
        <f>ROUND(I343*H343,2)</f>
        <v>0</v>
      </c>
      <c r="K343" s="229" t="s">
        <v>210</v>
      </c>
      <c r="L343" s="45"/>
      <c r="M343" s="234" t="s">
        <v>1</v>
      </c>
      <c r="N343" s="235" t="s">
        <v>41</v>
      </c>
      <c r="O343" s="92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8" t="s">
        <v>198</v>
      </c>
      <c r="AT343" s="238" t="s">
        <v>193</v>
      </c>
      <c r="AU343" s="238" t="s">
        <v>86</v>
      </c>
      <c r="AY343" s="18" t="s">
        <v>191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8" t="s">
        <v>84</v>
      </c>
      <c r="BK343" s="239">
        <f>ROUND(I343*H343,2)</f>
        <v>0</v>
      </c>
      <c r="BL343" s="18" t="s">
        <v>198</v>
      </c>
      <c r="BM343" s="238" t="s">
        <v>481</v>
      </c>
    </row>
    <row r="344" spans="1:65" s="2" customFormat="1" ht="24.15" customHeight="1">
      <c r="A344" s="39"/>
      <c r="B344" s="40"/>
      <c r="C344" s="227" t="s">
        <v>482</v>
      </c>
      <c r="D344" s="227" t="s">
        <v>193</v>
      </c>
      <c r="E344" s="228" t="s">
        <v>483</v>
      </c>
      <c r="F344" s="229" t="s">
        <v>484</v>
      </c>
      <c r="G344" s="230" t="s">
        <v>289</v>
      </c>
      <c r="H344" s="231">
        <v>4.678</v>
      </c>
      <c r="I344" s="232"/>
      <c r="J344" s="233">
        <f>ROUND(I344*H344,2)</f>
        <v>0</v>
      </c>
      <c r="K344" s="229" t="s">
        <v>210</v>
      </c>
      <c r="L344" s="45"/>
      <c r="M344" s="234" t="s">
        <v>1</v>
      </c>
      <c r="N344" s="235" t="s">
        <v>41</v>
      </c>
      <c r="O344" s="92"/>
      <c r="P344" s="236">
        <f>O344*H344</f>
        <v>0</v>
      </c>
      <c r="Q344" s="236">
        <v>1.04359</v>
      </c>
      <c r="R344" s="236">
        <f>Q344*H344</f>
        <v>4.88191402</v>
      </c>
      <c r="S344" s="236">
        <v>0</v>
      </c>
      <c r="T344" s="237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8" t="s">
        <v>198</v>
      </c>
      <c r="AT344" s="238" t="s">
        <v>193</v>
      </c>
      <c r="AU344" s="238" t="s">
        <v>86</v>
      </c>
      <c r="AY344" s="18" t="s">
        <v>191</v>
      </c>
      <c r="BE344" s="239">
        <f>IF(N344="základní",J344,0)</f>
        <v>0</v>
      </c>
      <c r="BF344" s="239">
        <f>IF(N344="snížená",J344,0)</f>
        <v>0</v>
      </c>
      <c r="BG344" s="239">
        <f>IF(N344="zákl. přenesená",J344,0)</f>
        <v>0</v>
      </c>
      <c r="BH344" s="239">
        <f>IF(N344="sníž. přenesená",J344,0)</f>
        <v>0</v>
      </c>
      <c r="BI344" s="239">
        <f>IF(N344="nulová",J344,0)</f>
        <v>0</v>
      </c>
      <c r="BJ344" s="18" t="s">
        <v>84</v>
      </c>
      <c r="BK344" s="239">
        <f>ROUND(I344*H344,2)</f>
        <v>0</v>
      </c>
      <c r="BL344" s="18" t="s">
        <v>198</v>
      </c>
      <c r="BM344" s="238" t="s">
        <v>485</v>
      </c>
    </row>
    <row r="345" spans="1:51" s="13" customFormat="1" ht="12">
      <c r="A345" s="13"/>
      <c r="B345" s="240"/>
      <c r="C345" s="241"/>
      <c r="D345" s="242" t="s">
        <v>200</v>
      </c>
      <c r="E345" s="243" t="s">
        <v>1</v>
      </c>
      <c r="F345" s="244" t="s">
        <v>486</v>
      </c>
      <c r="G345" s="241"/>
      <c r="H345" s="245">
        <v>2.879</v>
      </c>
      <c r="I345" s="246"/>
      <c r="J345" s="241"/>
      <c r="K345" s="241"/>
      <c r="L345" s="247"/>
      <c r="M345" s="248"/>
      <c r="N345" s="249"/>
      <c r="O345" s="249"/>
      <c r="P345" s="249"/>
      <c r="Q345" s="249"/>
      <c r="R345" s="249"/>
      <c r="S345" s="249"/>
      <c r="T345" s="25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1" t="s">
        <v>200</v>
      </c>
      <c r="AU345" s="251" t="s">
        <v>86</v>
      </c>
      <c r="AV345" s="13" t="s">
        <v>86</v>
      </c>
      <c r="AW345" s="13" t="s">
        <v>32</v>
      </c>
      <c r="AX345" s="13" t="s">
        <v>76</v>
      </c>
      <c r="AY345" s="251" t="s">
        <v>191</v>
      </c>
    </row>
    <row r="346" spans="1:51" s="13" customFormat="1" ht="12">
      <c r="A346" s="13"/>
      <c r="B346" s="240"/>
      <c r="C346" s="241"/>
      <c r="D346" s="242" t="s">
        <v>200</v>
      </c>
      <c r="E346" s="243" t="s">
        <v>1</v>
      </c>
      <c r="F346" s="244" t="s">
        <v>487</v>
      </c>
      <c r="G346" s="241"/>
      <c r="H346" s="245">
        <v>1.207</v>
      </c>
      <c r="I346" s="246"/>
      <c r="J346" s="241"/>
      <c r="K346" s="241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200</v>
      </c>
      <c r="AU346" s="251" t="s">
        <v>86</v>
      </c>
      <c r="AV346" s="13" t="s">
        <v>86</v>
      </c>
      <c r="AW346" s="13" t="s">
        <v>32</v>
      </c>
      <c r="AX346" s="13" t="s">
        <v>76</v>
      </c>
      <c r="AY346" s="251" t="s">
        <v>191</v>
      </c>
    </row>
    <row r="347" spans="1:51" s="13" customFormat="1" ht="12">
      <c r="A347" s="13"/>
      <c r="B347" s="240"/>
      <c r="C347" s="241"/>
      <c r="D347" s="242" t="s">
        <v>200</v>
      </c>
      <c r="E347" s="243" t="s">
        <v>1</v>
      </c>
      <c r="F347" s="244" t="s">
        <v>488</v>
      </c>
      <c r="G347" s="241"/>
      <c r="H347" s="245">
        <v>0.592</v>
      </c>
      <c r="I347" s="246"/>
      <c r="J347" s="241"/>
      <c r="K347" s="241"/>
      <c r="L347" s="247"/>
      <c r="M347" s="248"/>
      <c r="N347" s="249"/>
      <c r="O347" s="249"/>
      <c r="P347" s="249"/>
      <c r="Q347" s="249"/>
      <c r="R347" s="249"/>
      <c r="S347" s="249"/>
      <c r="T347" s="25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1" t="s">
        <v>200</v>
      </c>
      <c r="AU347" s="251" t="s">
        <v>86</v>
      </c>
      <c r="AV347" s="13" t="s">
        <v>86</v>
      </c>
      <c r="AW347" s="13" t="s">
        <v>32</v>
      </c>
      <c r="AX347" s="13" t="s">
        <v>76</v>
      </c>
      <c r="AY347" s="251" t="s">
        <v>191</v>
      </c>
    </row>
    <row r="348" spans="1:51" s="14" customFormat="1" ht="12">
      <c r="A348" s="14"/>
      <c r="B348" s="252"/>
      <c r="C348" s="253"/>
      <c r="D348" s="242" t="s">
        <v>200</v>
      </c>
      <c r="E348" s="254" t="s">
        <v>1</v>
      </c>
      <c r="F348" s="255" t="s">
        <v>214</v>
      </c>
      <c r="G348" s="253"/>
      <c r="H348" s="256">
        <v>4.678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2" t="s">
        <v>200</v>
      </c>
      <c r="AU348" s="262" t="s">
        <v>86</v>
      </c>
      <c r="AV348" s="14" t="s">
        <v>198</v>
      </c>
      <c r="AW348" s="14" t="s">
        <v>32</v>
      </c>
      <c r="AX348" s="14" t="s">
        <v>84</v>
      </c>
      <c r="AY348" s="262" t="s">
        <v>191</v>
      </c>
    </row>
    <row r="349" spans="1:65" s="2" customFormat="1" ht="24.15" customHeight="1">
      <c r="A349" s="39"/>
      <c r="B349" s="40"/>
      <c r="C349" s="227" t="s">
        <v>489</v>
      </c>
      <c r="D349" s="227" t="s">
        <v>193</v>
      </c>
      <c r="E349" s="228" t="s">
        <v>490</v>
      </c>
      <c r="F349" s="229" t="s">
        <v>491</v>
      </c>
      <c r="G349" s="230" t="s">
        <v>336</v>
      </c>
      <c r="H349" s="231">
        <v>9</v>
      </c>
      <c r="I349" s="232"/>
      <c r="J349" s="233">
        <f>ROUND(I349*H349,2)</f>
        <v>0</v>
      </c>
      <c r="K349" s="229" t="s">
        <v>197</v>
      </c>
      <c r="L349" s="45"/>
      <c r="M349" s="234" t="s">
        <v>1</v>
      </c>
      <c r="N349" s="235" t="s">
        <v>41</v>
      </c>
      <c r="O349" s="92"/>
      <c r="P349" s="236">
        <f>O349*H349</f>
        <v>0</v>
      </c>
      <c r="Q349" s="236">
        <v>0.24127</v>
      </c>
      <c r="R349" s="236">
        <f>Q349*H349</f>
        <v>2.17143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198</v>
      </c>
      <c r="AT349" s="238" t="s">
        <v>193</v>
      </c>
      <c r="AU349" s="238" t="s">
        <v>86</v>
      </c>
      <c r="AY349" s="18" t="s">
        <v>191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84</v>
      </c>
      <c r="BK349" s="239">
        <f>ROUND(I349*H349,2)</f>
        <v>0</v>
      </c>
      <c r="BL349" s="18" t="s">
        <v>198</v>
      </c>
      <c r="BM349" s="238" t="s">
        <v>492</v>
      </c>
    </row>
    <row r="350" spans="1:51" s="13" customFormat="1" ht="12">
      <c r="A350" s="13"/>
      <c r="B350" s="240"/>
      <c r="C350" s="241"/>
      <c r="D350" s="242" t="s">
        <v>200</v>
      </c>
      <c r="E350" s="243" t="s">
        <v>1</v>
      </c>
      <c r="F350" s="244" t="s">
        <v>493</v>
      </c>
      <c r="G350" s="241"/>
      <c r="H350" s="245">
        <v>9</v>
      </c>
      <c r="I350" s="246"/>
      <c r="J350" s="241"/>
      <c r="K350" s="241"/>
      <c r="L350" s="247"/>
      <c r="M350" s="248"/>
      <c r="N350" s="249"/>
      <c r="O350" s="249"/>
      <c r="P350" s="249"/>
      <c r="Q350" s="249"/>
      <c r="R350" s="249"/>
      <c r="S350" s="249"/>
      <c r="T350" s="25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1" t="s">
        <v>200</v>
      </c>
      <c r="AU350" s="251" t="s">
        <v>86</v>
      </c>
      <c r="AV350" s="13" t="s">
        <v>86</v>
      </c>
      <c r="AW350" s="13" t="s">
        <v>32</v>
      </c>
      <c r="AX350" s="13" t="s">
        <v>84</v>
      </c>
      <c r="AY350" s="251" t="s">
        <v>191</v>
      </c>
    </row>
    <row r="351" spans="1:65" s="2" customFormat="1" ht="16.5" customHeight="1">
      <c r="A351" s="39"/>
      <c r="B351" s="40"/>
      <c r="C351" s="284" t="s">
        <v>494</v>
      </c>
      <c r="D351" s="284" t="s">
        <v>310</v>
      </c>
      <c r="E351" s="285" t="s">
        <v>495</v>
      </c>
      <c r="F351" s="286" t="s">
        <v>496</v>
      </c>
      <c r="G351" s="287" t="s">
        <v>400</v>
      </c>
      <c r="H351" s="288">
        <v>30</v>
      </c>
      <c r="I351" s="289"/>
      <c r="J351" s="290">
        <f>ROUND(I351*H351,2)</f>
        <v>0</v>
      </c>
      <c r="K351" s="286" t="s">
        <v>1</v>
      </c>
      <c r="L351" s="291"/>
      <c r="M351" s="292" t="s">
        <v>1</v>
      </c>
      <c r="N351" s="293" t="s">
        <v>41</v>
      </c>
      <c r="O351" s="92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247</v>
      </c>
      <c r="AT351" s="238" t="s">
        <v>310</v>
      </c>
      <c r="AU351" s="238" t="s">
        <v>86</v>
      </c>
      <c r="AY351" s="18" t="s">
        <v>191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84</v>
      </c>
      <c r="BK351" s="239">
        <f>ROUND(I351*H351,2)</f>
        <v>0</v>
      </c>
      <c r="BL351" s="18" t="s">
        <v>198</v>
      </c>
      <c r="BM351" s="238" t="s">
        <v>497</v>
      </c>
    </row>
    <row r="352" spans="1:65" s="2" customFormat="1" ht="16.5" customHeight="1">
      <c r="A352" s="39"/>
      <c r="B352" s="40"/>
      <c r="C352" s="284" t="s">
        <v>498</v>
      </c>
      <c r="D352" s="284" t="s">
        <v>310</v>
      </c>
      <c r="E352" s="285" t="s">
        <v>499</v>
      </c>
      <c r="F352" s="286" t="s">
        <v>500</v>
      </c>
      <c r="G352" s="287" t="s">
        <v>400</v>
      </c>
      <c r="H352" s="288">
        <v>20</v>
      </c>
      <c r="I352" s="289"/>
      <c r="J352" s="290">
        <f>ROUND(I352*H352,2)</f>
        <v>0</v>
      </c>
      <c r="K352" s="286" t="s">
        <v>1</v>
      </c>
      <c r="L352" s="291"/>
      <c r="M352" s="292" t="s">
        <v>1</v>
      </c>
      <c r="N352" s="293" t="s">
        <v>41</v>
      </c>
      <c r="O352" s="92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247</v>
      </c>
      <c r="AT352" s="238" t="s">
        <v>310</v>
      </c>
      <c r="AU352" s="238" t="s">
        <v>86</v>
      </c>
      <c r="AY352" s="18" t="s">
        <v>191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84</v>
      </c>
      <c r="BK352" s="239">
        <f>ROUND(I352*H352,2)</f>
        <v>0</v>
      </c>
      <c r="BL352" s="18" t="s">
        <v>198</v>
      </c>
      <c r="BM352" s="238" t="s">
        <v>501</v>
      </c>
    </row>
    <row r="353" spans="1:65" s="2" customFormat="1" ht="24.15" customHeight="1">
      <c r="A353" s="39"/>
      <c r="B353" s="40"/>
      <c r="C353" s="227" t="s">
        <v>502</v>
      </c>
      <c r="D353" s="227" t="s">
        <v>193</v>
      </c>
      <c r="E353" s="228" t="s">
        <v>503</v>
      </c>
      <c r="F353" s="229" t="s">
        <v>504</v>
      </c>
      <c r="G353" s="230" t="s">
        <v>196</v>
      </c>
      <c r="H353" s="231">
        <v>18.02</v>
      </c>
      <c r="I353" s="232"/>
      <c r="J353" s="233">
        <f>ROUND(I353*H353,2)</f>
        <v>0</v>
      </c>
      <c r="K353" s="229" t="s">
        <v>210</v>
      </c>
      <c r="L353" s="45"/>
      <c r="M353" s="234" t="s">
        <v>1</v>
      </c>
      <c r="N353" s="235" t="s">
        <v>41</v>
      </c>
      <c r="O353" s="92"/>
      <c r="P353" s="236">
        <f>O353*H353</f>
        <v>0</v>
      </c>
      <c r="Q353" s="236">
        <v>0.01244</v>
      </c>
      <c r="R353" s="236">
        <f>Q353*H353</f>
        <v>0.2241688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198</v>
      </c>
      <c r="AT353" s="238" t="s">
        <v>193</v>
      </c>
      <c r="AU353" s="238" t="s">
        <v>86</v>
      </c>
      <c r="AY353" s="18" t="s">
        <v>191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84</v>
      </c>
      <c r="BK353" s="239">
        <f>ROUND(I353*H353,2)</f>
        <v>0</v>
      </c>
      <c r="BL353" s="18" t="s">
        <v>198</v>
      </c>
      <c r="BM353" s="238" t="s">
        <v>505</v>
      </c>
    </row>
    <row r="354" spans="1:51" s="13" customFormat="1" ht="12">
      <c r="A354" s="13"/>
      <c r="B354" s="240"/>
      <c r="C354" s="241"/>
      <c r="D354" s="242" t="s">
        <v>200</v>
      </c>
      <c r="E354" s="243" t="s">
        <v>1</v>
      </c>
      <c r="F354" s="244" t="s">
        <v>506</v>
      </c>
      <c r="G354" s="241"/>
      <c r="H354" s="245">
        <v>18.02</v>
      </c>
      <c r="I354" s="246"/>
      <c r="J354" s="241"/>
      <c r="K354" s="241"/>
      <c r="L354" s="247"/>
      <c r="M354" s="248"/>
      <c r="N354" s="249"/>
      <c r="O354" s="249"/>
      <c r="P354" s="249"/>
      <c r="Q354" s="249"/>
      <c r="R354" s="249"/>
      <c r="S354" s="249"/>
      <c r="T354" s="25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1" t="s">
        <v>200</v>
      </c>
      <c r="AU354" s="251" t="s">
        <v>86</v>
      </c>
      <c r="AV354" s="13" t="s">
        <v>86</v>
      </c>
      <c r="AW354" s="13" t="s">
        <v>32</v>
      </c>
      <c r="AX354" s="13" t="s">
        <v>84</v>
      </c>
      <c r="AY354" s="251" t="s">
        <v>191</v>
      </c>
    </row>
    <row r="355" spans="1:65" s="2" customFormat="1" ht="24.15" customHeight="1">
      <c r="A355" s="39"/>
      <c r="B355" s="40"/>
      <c r="C355" s="227" t="s">
        <v>507</v>
      </c>
      <c r="D355" s="227" t="s">
        <v>193</v>
      </c>
      <c r="E355" s="228" t="s">
        <v>508</v>
      </c>
      <c r="F355" s="229" t="s">
        <v>509</v>
      </c>
      <c r="G355" s="230" t="s">
        <v>196</v>
      </c>
      <c r="H355" s="231">
        <v>94.69</v>
      </c>
      <c r="I355" s="232"/>
      <c r="J355" s="233">
        <f>ROUND(I355*H355,2)</f>
        <v>0</v>
      </c>
      <c r="K355" s="229" t="s">
        <v>210</v>
      </c>
      <c r="L355" s="45"/>
      <c r="M355" s="234" t="s">
        <v>1</v>
      </c>
      <c r="N355" s="235" t="s">
        <v>41</v>
      </c>
      <c r="O355" s="92"/>
      <c r="P355" s="236">
        <f>O355*H355</f>
        <v>0</v>
      </c>
      <c r="Q355" s="236">
        <v>0.05897</v>
      </c>
      <c r="R355" s="236">
        <f>Q355*H355</f>
        <v>5.5838693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198</v>
      </c>
      <c r="AT355" s="238" t="s">
        <v>193</v>
      </c>
      <c r="AU355" s="238" t="s">
        <v>86</v>
      </c>
      <c r="AY355" s="18" t="s">
        <v>191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84</v>
      </c>
      <c r="BK355" s="239">
        <f>ROUND(I355*H355,2)</f>
        <v>0</v>
      </c>
      <c r="BL355" s="18" t="s">
        <v>198</v>
      </c>
      <c r="BM355" s="238" t="s">
        <v>510</v>
      </c>
    </row>
    <row r="356" spans="1:51" s="13" customFormat="1" ht="12">
      <c r="A356" s="13"/>
      <c r="B356" s="240"/>
      <c r="C356" s="241"/>
      <c r="D356" s="242" t="s">
        <v>200</v>
      </c>
      <c r="E356" s="243" t="s">
        <v>1</v>
      </c>
      <c r="F356" s="244" t="s">
        <v>511</v>
      </c>
      <c r="G356" s="241"/>
      <c r="H356" s="245">
        <v>53.72</v>
      </c>
      <c r="I356" s="246"/>
      <c r="J356" s="241"/>
      <c r="K356" s="241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200</v>
      </c>
      <c r="AU356" s="251" t="s">
        <v>86</v>
      </c>
      <c r="AV356" s="13" t="s">
        <v>86</v>
      </c>
      <c r="AW356" s="13" t="s">
        <v>32</v>
      </c>
      <c r="AX356" s="13" t="s">
        <v>76</v>
      </c>
      <c r="AY356" s="251" t="s">
        <v>191</v>
      </c>
    </row>
    <row r="357" spans="1:51" s="13" customFormat="1" ht="12">
      <c r="A357" s="13"/>
      <c r="B357" s="240"/>
      <c r="C357" s="241"/>
      <c r="D357" s="242" t="s">
        <v>200</v>
      </c>
      <c r="E357" s="243" t="s">
        <v>1</v>
      </c>
      <c r="F357" s="244" t="s">
        <v>512</v>
      </c>
      <c r="G357" s="241"/>
      <c r="H357" s="245">
        <v>40.97</v>
      </c>
      <c r="I357" s="246"/>
      <c r="J357" s="241"/>
      <c r="K357" s="241"/>
      <c r="L357" s="247"/>
      <c r="M357" s="248"/>
      <c r="N357" s="249"/>
      <c r="O357" s="249"/>
      <c r="P357" s="249"/>
      <c r="Q357" s="249"/>
      <c r="R357" s="249"/>
      <c r="S357" s="249"/>
      <c r="T357" s="25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1" t="s">
        <v>200</v>
      </c>
      <c r="AU357" s="251" t="s">
        <v>86</v>
      </c>
      <c r="AV357" s="13" t="s">
        <v>86</v>
      </c>
      <c r="AW357" s="13" t="s">
        <v>32</v>
      </c>
      <c r="AX357" s="13" t="s">
        <v>76</v>
      </c>
      <c r="AY357" s="251" t="s">
        <v>191</v>
      </c>
    </row>
    <row r="358" spans="1:51" s="14" customFormat="1" ht="12">
      <c r="A358" s="14"/>
      <c r="B358" s="252"/>
      <c r="C358" s="253"/>
      <c r="D358" s="242" t="s">
        <v>200</v>
      </c>
      <c r="E358" s="254" t="s">
        <v>1</v>
      </c>
      <c r="F358" s="255" t="s">
        <v>214</v>
      </c>
      <c r="G358" s="253"/>
      <c r="H358" s="256">
        <v>94.69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2" t="s">
        <v>200</v>
      </c>
      <c r="AU358" s="262" t="s">
        <v>86</v>
      </c>
      <c r="AV358" s="14" t="s">
        <v>198</v>
      </c>
      <c r="AW358" s="14" t="s">
        <v>32</v>
      </c>
      <c r="AX358" s="14" t="s">
        <v>84</v>
      </c>
      <c r="AY358" s="262" t="s">
        <v>191</v>
      </c>
    </row>
    <row r="359" spans="1:65" s="2" customFormat="1" ht="24.15" customHeight="1">
      <c r="A359" s="39"/>
      <c r="B359" s="40"/>
      <c r="C359" s="227" t="s">
        <v>513</v>
      </c>
      <c r="D359" s="227" t="s">
        <v>193</v>
      </c>
      <c r="E359" s="228" t="s">
        <v>514</v>
      </c>
      <c r="F359" s="229" t="s">
        <v>515</v>
      </c>
      <c r="G359" s="230" t="s">
        <v>196</v>
      </c>
      <c r="H359" s="231">
        <v>252.994</v>
      </c>
      <c r="I359" s="232"/>
      <c r="J359" s="233">
        <f>ROUND(I359*H359,2)</f>
        <v>0</v>
      </c>
      <c r="K359" s="229" t="s">
        <v>210</v>
      </c>
      <c r="L359" s="45"/>
      <c r="M359" s="234" t="s">
        <v>1</v>
      </c>
      <c r="N359" s="235" t="s">
        <v>41</v>
      </c>
      <c r="O359" s="92"/>
      <c r="P359" s="236">
        <f>O359*H359</f>
        <v>0</v>
      </c>
      <c r="Q359" s="236">
        <v>0.07571</v>
      </c>
      <c r="R359" s="236">
        <f>Q359*H359</f>
        <v>19.15417574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198</v>
      </c>
      <c r="AT359" s="238" t="s">
        <v>193</v>
      </c>
      <c r="AU359" s="238" t="s">
        <v>86</v>
      </c>
      <c r="AY359" s="18" t="s">
        <v>191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84</v>
      </c>
      <c r="BK359" s="239">
        <f>ROUND(I359*H359,2)</f>
        <v>0</v>
      </c>
      <c r="BL359" s="18" t="s">
        <v>198</v>
      </c>
      <c r="BM359" s="238" t="s">
        <v>516</v>
      </c>
    </row>
    <row r="360" spans="1:51" s="13" customFormat="1" ht="12">
      <c r="A360" s="13"/>
      <c r="B360" s="240"/>
      <c r="C360" s="241"/>
      <c r="D360" s="242" t="s">
        <v>200</v>
      </c>
      <c r="E360" s="243" t="s">
        <v>1</v>
      </c>
      <c r="F360" s="244" t="s">
        <v>517</v>
      </c>
      <c r="G360" s="241"/>
      <c r="H360" s="245">
        <v>36.38</v>
      </c>
      <c r="I360" s="246"/>
      <c r="J360" s="241"/>
      <c r="K360" s="241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200</v>
      </c>
      <c r="AU360" s="251" t="s">
        <v>86</v>
      </c>
      <c r="AV360" s="13" t="s">
        <v>86</v>
      </c>
      <c r="AW360" s="13" t="s">
        <v>32</v>
      </c>
      <c r="AX360" s="13" t="s">
        <v>76</v>
      </c>
      <c r="AY360" s="251" t="s">
        <v>191</v>
      </c>
    </row>
    <row r="361" spans="1:51" s="13" customFormat="1" ht="12">
      <c r="A361" s="13"/>
      <c r="B361" s="240"/>
      <c r="C361" s="241"/>
      <c r="D361" s="242" t="s">
        <v>200</v>
      </c>
      <c r="E361" s="243" t="s">
        <v>1</v>
      </c>
      <c r="F361" s="244" t="s">
        <v>506</v>
      </c>
      <c r="G361" s="241"/>
      <c r="H361" s="245">
        <v>18.02</v>
      </c>
      <c r="I361" s="246"/>
      <c r="J361" s="241"/>
      <c r="K361" s="241"/>
      <c r="L361" s="247"/>
      <c r="M361" s="248"/>
      <c r="N361" s="249"/>
      <c r="O361" s="249"/>
      <c r="P361" s="249"/>
      <c r="Q361" s="249"/>
      <c r="R361" s="249"/>
      <c r="S361" s="249"/>
      <c r="T361" s="25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1" t="s">
        <v>200</v>
      </c>
      <c r="AU361" s="251" t="s">
        <v>86</v>
      </c>
      <c r="AV361" s="13" t="s">
        <v>86</v>
      </c>
      <c r="AW361" s="13" t="s">
        <v>32</v>
      </c>
      <c r="AX361" s="13" t="s">
        <v>76</v>
      </c>
      <c r="AY361" s="251" t="s">
        <v>191</v>
      </c>
    </row>
    <row r="362" spans="1:51" s="13" customFormat="1" ht="12">
      <c r="A362" s="13"/>
      <c r="B362" s="240"/>
      <c r="C362" s="241"/>
      <c r="D362" s="242" t="s">
        <v>200</v>
      </c>
      <c r="E362" s="243" t="s">
        <v>1</v>
      </c>
      <c r="F362" s="244" t="s">
        <v>518</v>
      </c>
      <c r="G362" s="241"/>
      <c r="H362" s="245">
        <v>37.91</v>
      </c>
      <c r="I362" s="246"/>
      <c r="J362" s="241"/>
      <c r="K362" s="241"/>
      <c r="L362" s="247"/>
      <c r="M362" s="248"/>
      <c r="N362" s="249"/>
      <c r="O362" s="249"/>
      <c r="P362" s="249"/>
      <c r="Q362" s="249"/>
      <c r="R362" s="249"/>
      <c r="S362" s="249"/>
      <c r="T362" s="25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1" t="s">
        <v>200</v>
      </c>
      <c r="AU362" s="251" t="s">
        <v>86</v>
      </c>
      <c r="AV362" s="13" t="s">
        <v>86</v>
      </c>
      <c r="AW362" s="13" t="s">
        <v>32</v>
      </c>
      <c r="AX362" s="13" t="s">
        <v>76</v>
      </c>
      <c r="AY362" s="251" t="s">
        <v>191</v>
      </c>
    </row>
    <row r="363" spans="1:51" s="13" customFormat="1" ht="12">
      <c r="A363" s="13"/>
      <c r="B363" s="240"/>
      <c r="C363" s="241"/>
      <c r="D363" s="242" t="s">
        <v>200</v>
      </c>
      <c r="E363" s="243" t="s">
        <v>1</v>
      </c>
      <c r="F363" s="244" t="s">
        <v>519</v>
      </c>
      <c r="G363" s="241"/>
      <c r="H363" s="245">
        <v>53.924</v>
      </c>
      <c r="I363" s="246"/>
      <c r="J363" s="241"/>
      <c r="K363" s="241"/>
      <c r="L363" s="247"/>
      <c r="M363" s="248"/>
      <c r="N363" s="249"/>
      <c r="O363" s="249"/>
      <c r="P363" s="249"/>
      <c r="Q363" s="249"/>
      <c r="R363" s="249"/>
      <c r="S363" s="249"/>
      <c r="T363" s="25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200</v>
      </c>
      <c r="AU363" s="251" t="s">
        <v>86</v>
      </c>
      <c r="AV363" s="13" t="s">
        <v>86</v>
      </c>
      <c r="AW363" s="13" t="s">
        <v>32</v>
      </c>
      <c r="AX363" s="13" t="s">
        <v>76</v>
      </c>
      <c r="AY363" s="251" t="s">
        <v>191</v>
      </c>
    </row>
    <row r="364" spans="1:51" s="13" customFormat="1" ht="12">
      <c r="A364" s="13"/>
      <c r="B364" s="240"/>
      <c r="C364" s="241"/>
      <c r="D364" s="242" t="s">
        <v>200</v>
      </c>
      <c r="E364" s="243" t="s">
        <v>1</v>
      </c>
      <c r="F364" s="244" t="s">
        <v>520</v>
      </c>
      <c r="G364" s="241"/>
      <c r="H364" s="245">
        <v>106.76</v>
      </c>
      <c r="I364" s="246"/>
      <c r="J364" s="241"/>
      <c r="K364" s="241"/>
      <c r="L364" s="247"/>
      <c r="M364" s="248"/>
      <c r="N364" s="249"/>
      <c r="O364" s="249"/>
      <c r="P364" s="249"/>
      <c r="Q364" s="249"/>
      <c r="R364" s="249"/>
      <c r="S364" s="249"/>
      <c r="T364" s="25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1" t="s">
        <v>200</v>
      </c>
      <c r="AU364" s="251" t="s">
        <v>86</v>
      </c>
      <c r="AV364" s="13" t="s">
        <v>86</v>
      </c>
      <c r="AW364" s="13" t="s">
        <v>32</v>
      </c>
      <c r="AX364" s="13" t="s">
        <v>76</v>
      </c>
      <c r="AY364" s="251" t="s">
        <v>191</v>
      </c>
    </row>
    <row r="365" spans="1:51" s="14" customFormat="1" ht="12">
      <c r="A365" s="14"/>
      <c r="B365" s="252"/>
      <c r="C365" s="253"/>
      <c r="D365" s="242" t="s">
        <v>200</v>
      </c>
      <c r="E365" s="254" t="s">
        <v>1</v>
      </c>
      <c r="F365" s="255" t="s">
        <v>214</v>
      </c>
      <c r="G365" s="253"/>
      <c r="H365" s="256">
        <v>252.99400000000003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2" t="s">
        <v>200</v>
      </c>
      <c r="AU365" s="262" t="s">
        <v>86</v>
      </c>
      <c r="AV365" s="14" t="s">
        <v>198</v>
      </c>
      <c r="AW365" s="14" t="s">
        <v>32</v>
      </c>
      <c r="AX365" s="14" t="s">
        <v>84</v>
      </c>
      <c r="AY365" s="262" t="s">
        <v>191</v>
      </c>
    </row>
    <row r="366" spans="1:65" s="2" customFormat="1" ht="21.75" customHeight="1">
      <c r="A366" s="39"/>
      <c r="B366" s="40"/>
      <c r="C366" s="227" t="s">
        <v>521</v>
      </c>
      <c r="D366" s="227" t="s">
        <v>193</v>
      </c>
      <c r="E366" s="228" t="s">
        <v>522</v>
      </c>
      <c r="F366" s="229" t="s">
        <v>523</v>
      </c>
      <c r="G366" s="230" t="s">
        <v>209</v>
      </c>
      <c r="H366" s="231">
        <v>0.155</v>
      </c>
      <c r="I366" s="232"/>
      <c r="J366" s="233">
        <f>ROUND(I366*H366,2)</f>
        <v>0</v>
      </c>
      <c r="K366" s="229" t="s">
        <v>210</v>
      </c>
      <c r="L366" s="45"/>
      <c r="M366" s="234" t="s">
        <v>1</v>
      </c>
      <c r="N366" s="235" t="s">
        <v>41</v>
      </c>
      <c r="O366" s="92"/>
      <c r="P366" s="236">
        <f>O366*H366</f>
        <v>0</v>
      </c>
      <c r="Q366" s="236">
        <v>2.30102</v>
      </c>
      <c r="R366" s="236">
        <f>Q366*H366</f>
        <v>0.3566581</v>
      </c>
      <c r="S366" s="236">
        <v>0</v>
      </c>
      <c r="T366" s="23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8" t="s">
        <v>198</v>
      </c>
      <c r="AT366" s="238" t="s">
        <v>193</v>
      </c>
      <c r="AU366" s="238" t="s">
        <v>86</v>
      </c>
      <c r="AY366" s="18" t="s">
        <v>191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8" t="s">
        <v>84</v>
      </c>
      <c r="BK366" s="239">
        <f>ROUND(I366*H366,2)</f>
        <v>0</v>
      </c>
      <c r="BL366" s="18" t="s">
        <v>198</v>
      </c>
      <c r="BM366" s="238" t="s">
        <v>524</v>
      </c>
    </row>
    <row r="367" spans="1:51" s="13" customFormat="1" ht="12">
      <c r="A367" s="13"/>
      <c r="B367" s="240"/>
      <c r="C367" s="241"/>
      <c r="D367" s="242" t="s">
        <v>200</v>
      </c>
      <c r="E367" s="243" t="s">
        <v>1</v>
      </c>
      <c r="F367" s="244" t="s">
        <v>525</v>
      </c>
      <c r="G367" s="241"/>
      <c r="H367" s="245">
        <v>0.155</v>
      </c>
      <c r="I367" s="246"/>
      <c r="J367" s="241"/>
      <c r="K367" s="241"/>
      <c r="L367" s="247"/>
      <c r="M367" s="248"/>
      <c r="N367" s="249"/>
      <c r="O367" s="249"/>
      <c r="P367" s="249"/>
      <c r="Q367" s="249"/>
      <c r="R367" s="249"/>
      <c r="S367" s="249"/>
      <c r="T367" s="25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1" t="s">
        <v>200</v>
      </c>
      <c r="AU367" s="251" t="s">
        <v>86</v>
      </c>
      <c r="AV367" s="13" t="s">
        <v>86</v>
      </c>
      <c r="AW367" s="13" t="s">
        <v>32</v>
      </c>
      <c r="AX367" s="13" t="s">
        <v>84</v>
      </c>
      <c r="AY367" s="251" t="s">
        <v>191</v>
      </c>
    </row>
    <row r="368" spans="1:65" s="2" customFormat="1" ht="21.75" customHeight="1">
      <c r="A368" s="39"/>
      <c r="B368" s="40"/>
      <c r="C368" s="227" t="s">
        <v>526</v>
      </c>
      <c r="D368" s="227" t="s">
        <v>193</v>
      </c>
      <c r="E368" s="228" t="s">
        <v>527</v>
      </c>
      <c r="F368" s="229" t="s">
        <v>528</v>
      </c>
      <c r="G368" s="230" t="s">
        <v>209</v>
      </c>
      <c r="H368" s="231">
        <v>3.725</v>
      </c>
      <c r="I368" s="232"/>
      <c r="J368" s="233">
        <f>ROUND(I368*H368,2)</f>
        <v>0</v>
      </c>
      <c r="K368" s="229" t="s">
        <v>210</v>
      </c>
      <c r="L368" s="45"/>
      <c r="M368" s="234" t="s">
        <v>1</v>
      </c>
      <c r="N368" s="235" t="s">
        <v>41</v>
      </c>
      <c r="O368" s="92"/>
      <c r="P368" s="236">
        <f>O368*H368</f>
        <v>0</v>
      </c>
      <c r="Q368" s="236">
        <v>2.50187</v>
      </c>
      <c r="R368" s="236">
        <f>Q368*H368</f>
        <v>9.319465749999999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198</v>
      </c>
      <c r="AT368" s="238" t="s">
        <v>193</v>
      </c>
      <c r="AU368" s="238" t="s">
        <v>86</v>
      </c>
      <c r="AY368" s="18" t="s">
        <v>191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84</v>
      </c>
      <c r="BK368" s="239">
        <f>ROUND(I368*H368,2)</f>
        <v>0</v>
      </c>
      <c r="BL368" s="18" t="s">
        <v>198</v>
      </c>
      <c r="BM368" s="238" t="s">
        <v>529</v>
      </c>
    </row>
    <row r="369" spans="1:51" s="13" customFormat="1" ht="12">
      <c r="A369" s="13"/>
      <c r="B369" s="240"/>
      <c r="C369" s="241"/>
      <c r="D369" s="242" t="s">
        <v>200</v>
      </c>
      <c r="E369" s="243" t="s">
        <v>1</v>
      </c>
      <c r="F369" s="244" t="s">
        <v>530</v>
      </c>
      <c r="G369" s="241"/>
      <c r="H369" s="245">
        <v>3.725</v>
      </c>
      <c r="I369" s="246"/>
      <c r="J369" s="241"/>
      <c r="K369" s="241"/>
      <c r="L369" s="247"/>
      <c r="M369" s="248"/>
      <c r="N369" s="249"/>
      <c r="O369" s="249"/>
      <c r="P369" s="249"/>
      <c r="Q369" s="249"/>
      <c r="R369" s="249"/>
      <c r="S369" s="249"/>
      <c r="T369" s="25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1" t="s">
        <v>200</v>
      </c>
      <c r="AU369" s="251" t="s">
        <v>86</v>
      </c>
      <c r="AV369" s="13" t="s">
        <v>86</v>
      </c>
      <c r="AW369" s="13" t="s">
        <v>32</v>
      </c>
      <c r="AX369" s="13" t="s">
        <v>84</v>
      </c>
      <c r="AY369" s="251" t="s">
        <v>191</v>
      </c>
    </row>
    <row r="370" spans="1:65" s="2" customFormat="1" ht="21.75" customHeight="1">
      <c r="A370" s="39"/>
      <c r="B370" s="40"/>
      <c r="C370" s="227" t="s">
        <v>531</v>
      </c>
      <c r="D370" s="227" t="s">
        <v>193</v>
      </c>
      <c r="E370" s="228" t="s">
        <v>532</v>
      </c>
      <c r="F370" s="229" t="s">
        <v>533</v>
      </c>
      <c r="G370" s="230" t="s">
        <v>209</v>
      </c>
      <c r="H370" s="231">
        <v>12.2</v>
      </c>
      <c r="I370" s="232"/>
      <c r="J370" s="233">
        <f>ROUND(I370*H370,2)</f>
        <v>0</v>
      </c>
      <c r="K370" s="229" t="s">
        <v>210</v>
      </c>
      <c r="L370" s="45"/>
      <c r="M370" s="234" t="s">
        <v>1</v>
      </c>
      <c r="N370" s="235" t="s">
        <v>41</v>
      </c>
      <c r="O370" s="92"/>
      <c r="P370" s="236">
        <f>O370*H370</f>
        <v>0</v>
      </c>
      <c r="Q370" s="236">
        <v>2.50187</v>
      </c>
      <c r="R370" s="236">
        <f>Q370*H370</f>
        <v>30.522813999999997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198</v>
      </c>
      <c r="AT370" s="238" t="s">
        <v>193</v>
      </c>
      <c r="AU370" s="238" t="s">
        <v>86</v>
      </c>
      <c r="AY370" s="18" t="s">
        <v>191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84</v>
      </c>
      <c r="BK370" s="239">
        <f>ROUND(I370*H370,2)</f>
        <v>0</v>
      </c>
      <c r="BL370" s="18" t="s">
        <v>198</v>
      </c>
      <c r="BM370" s="238" t="s">
        <v>534</v>
      </c>
    </row>
    <row r="371" spans="1:51" s="13" customFormat="1" ht="12">
      <c r="A371" s="13"/>
      <c r="B371" s="240"/>
      <c r="C371" s="241"/>
      <c r="D371" s="242" t="s">
        <v>200</v>
      </c>
      <c r="E371" s="243" t="s">
        <v>1</v>
      </c>
      <c r="F371" s="244" t="s">
        <v>535</v>
      </c>
      <c r="G371" s="241"/>
      <c r="H371" s="245">
        <v>12.2</v>
      </c>
      <c r="I371" s="246"/>
      <c r="J371" s="241"/>
      <c r="K371" s="241"/>
      <c r="L371" s="247"/>
      <c r="M371" s="248"/>
      <c r="N371" s="249"/>
      <c r="O371" s="249"/>
      <c r="P371" s="249"/>
      <c r="Q371" s="249"/>
      <c r="R371" s="249"/>
      <c r="S371" s="249"/>
      <c r="T371" s="25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1" t="s">
        <v>200</v>
      </c>
      <c r="AU371" s="251" t="s">
        <v>86</v>
      </c>
      <c r="AV371" s="13" t="s">
        <v>86</v>
      </c>
      <c r="AW371" s="13" t="s">
        <v>32</v>
      </c>
      <c r="AX371" s="13" t="s">
        <v>84</v>
      </c>
      <c r="AY371" s="251" t="s">
        <v>191</v>
      </c>
    </row>
    <row r="372" spans="1:65" s="2" customFormat="1" ht="21.75" customHeight="1">
      <c r="A372" s="39"/>
      <c r="B372" s="40"/>
      <c r="C372" s="227" t="s">
        <v>536</v>
      </c>
      <c r="D372" s="227" t="s">
        <v>193</v>
      </c>
      <c r="E372" s="228" t="s">
        <v>537</v>
      </c>
      <c r="F372" s="229" t="s">
        <v>538</v>
      </c>
      <c r="G372" s="230" t="s">
        <v>196</v>
      </c>
      <c r="H372" s="231">
        <v>113.315</v>
      </c>
      <c r="I372" s="232"/>
      <c r="J372" s="233">
        <f>ROUND(I372*H372,2)</f>
        <v>0</v>
      </c>
      <c r="K372" s="229" t="s">
        <v>210</v>
      </c>
      <c r="L372" s="45"/>
      <c r="M372" s="234" t="s">
        <v>1</v>
      </c>
      <c r="N372" s="235" t="s">
        <v>41</v>
      </c>
      <c r="O372" s="92"/>
      <c r="P372" s="236">
        <f>O372*H372</f>
        <v>0</v>
      </c>
      <c r="Q372" s="236">
        <v>0.01339</v>
      </c>
      <c r="R372" s="236">
        <f>Q372*H372</f>
        <v>1.51728785</v>
      </c>
      <c r="S372" s="236">
        <v>0</v>
      </c>
      <c r="T372" s="23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8" t="s">
        <v>198</v>
      </c>
      <c r="AT372" s="238" t="s">
        <v>193</v>
      </c>
      <c r="AU372" s="238" t="s">
        <v>86</v>
      </c>
      <c r="AY372" s="18" t="s">
        <v>191</v>
      </c>
      <c r="BE372" s="239">
        <f>IF(N372="základní",J372,0)</f>
        <v>0</v>
      </c>
      <c r="BF372" s="239">
        <f>IF(N372="snížená",J372,0)</f>
        <v>0</v>
      </c>
      <c r="BG372" s="239">
        <f>IF(N372="zákl. přenesená",J372,0)</f>
        <v>0</v>
      </c>
      <c r="BH372" s="239">
        <f>IF(N372="sníž. přenesená",J372,0)</f>
        <v>0</v>
      </c>
      <c r="BI372" s="239">
        <f>IF(N372="nulová",J372,0)</f>
        <v>0</v>
      </c>
      <c r="BJ372" s="18" t="s">
        <v>84</v>
      </c>
      <c r="BK372" s="239">
        <f>ROUND(I372*H372,2)</f>
        <v>0</v>
      </c>
      <c r="BL372" s="18" t="s">
        <v>198</v>
      </c>
      <c r="BM372" s="238" t="s">
        <v>539</v>
      </c>
    </row>
    <row r="373" spans="1:51" s="13" customFormat="1" ht="12">
      <c r="A373" s="13"/>
      <c r="B373" s="240"/>
      <c r="C373" s="241"/>
      <c r="D373" s="242" t="s">
        <v>200</v>
      </c>
      <c r="E373" s="243" t="s">
        <v>1</v>
      </c>
      <c r="F373" s="244" t="s">
        <v>540</v>
      </c>
      <c r="G373" s="241"/>
      <c r="H373" s="245">
        <v>93.678</v>
      </c>
      <c r="I373" s="246"/>
      <c r="J373" s="241"/>
      <c r="K373" s="241"/>
      <c r="L373" s="247"/>
      <c r="M373" s="248"/>
      <c r="N373" s="249"/>
      <c r="O373" s="249"/>
      <c r="P373" s="249"/>
      <c r="Q373" s="249"/>
      <c r="R373" s="249"/>
      <c r="S373" s="249"/>
      <c r="T373" s="25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1" t="s">
        <v>200</v>
      </c>
      <c r="AU373" s="251" t="s">
        <v>86</v>
      </c>
      <c r="AV373" s="13" t="s">
        <v>86</v>
      </c>
      <c r="AW373" s="13" t="s">
        <v>32</v>
      </c>
      <c r="AX373" s="13" t="s">
        <v>76</v>
      </c>
      <c r="AY373" s="251" t="s">
        <v>191</v>
      </c>
    </row>
    <row r="374" spans="1:51" s="13" customFormat="1" ht="12">
      <c r="A374" s="13"/>
      <c r="B374" s="240"/>
      <c r="C374" s="241"/>
      <c r="D374" s="242" t="s">
        <v>200</v>
      </c>
      <c r="E374" s="243" t="s">
        <v>1</v>
      </c>
      <c r="F374" s="244" t="s">
        <v>541</v>
      </c>
      <c r="G374" s="241"/>
      <c r="H374" s="245">
        <v>19.637</v>
      </c>
      <c r="I374" s="246"/>
      <c r="J374" s="241"/>
      <c r="K374" s="241"/>
      <c r="L374" s="247"/>
      <c r="M374" s="248"/>
      <c r="N374" s="249"/>
      <c r="O374" s="249"/>
      <c r="P374" s="249"/>
      <c r="Q374" s="249"/>
      <c r="R374" s="249"/>
      <c r="S374" s="249"/>
      <c r="T374" s="25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1" t="s">
        <v>200</v>
      </c>
      <c r="AU374" s="251" t="s">
        <v>86</v>
      </c>
      <c r="AV374" s="13" t="s">
        <v>86</v>
      </c>
      <c r="AW374" s="13" t="s">
        <v>32</v>
      </c>
      <c r="AX374" s="13" t="s">
        <v>76</v>
      </c>
      <c r="AY374" s="251" t="s">
        <v>191</v>
      </c>
    </row>
    <row r="375" spans="1:51" s="14" customFormat="1" ht="12">
      <c r="A375" s="14"/>
      <c r="B375" s="252"/>
      <c r="C375" s="253"/>
      <c r="D375" s="242" t="s">
        <v>200</v>
      </c>
      <c r="E375" s="254" t="s">
        <v>1</v>
      </c>
      <c r="F375" s="255" t="s">
        <v>214</v>
      </c>
      <c r="G375" s="253"/>
      <c r="H375" s="256">
        <v>113.315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2" t="s">
        <v>200</v>
      </c>
      <c r="AU375" s="262" t="s">
        <v>86</v>
      </c>
      <c r="AV375" s="14" t="s">
        <v>198</v>
      </c>
      <c r="AW375" s="14" t="s">
        <v>32</v>
      </c>
      <c r="AX375" s="14" t="s">
        <v>84</v>
      </c>
      <c r="AY375" s="262" t="s">
        <v>191</v>
      </c>
    </row>
    <row r="376" spans="1:65" s="2" customFormat="1" ht="24.15" customHeight="1">
      <c r="A376" s="39"/>
      <c r="B376" s="40"/>
      <c r="C376" s="227" t="s">
        <v>542</v>
      </c>
      <c r="D376" s="227" t="s">
        <v>193</v>
      </c>
      <c r="E376" s="228" t="s">
        <v>543</v>
      </c>
      <c r="F376" s="229" t="s">
        <v>544</v>
      </c>
      <c r="G376" s="230" t="s">
        <v>196</v>
      </c>
      <c r="H376" s="231">
        <v>113.315</v>
      </c>
      <c r="I376" s="232"/>
      <c r="J376" s="233">
        <f>ROUND(I376*H376,2)</f>
        <v>0</v>
      </c>
      <c r="K376" s="229" t="s">
        <v>210</v>
      </c>
      <c r="L376" s="45"/>
      <c r="M376" s="234" t="s">
        <v>1</v>
      </c>
      <c r="N376" s="235" t="s">
        <v>41</v>
      </c>
      <c r="O376" s="92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8" t="s">
        <v>198</v>
      </c>
      <c r="AT376" s="238" t="s">
        <v>193</v>
      </c>
      <c r="AU376" s="238" t="s">
        <v>86</v>
      </c>
      <c r="AY376" s="18" t="s">
        <v>191</v>
      </c>
      <c r="BE376" s="239">
        <f>IF(N376="základní",J376,0)</f>
        <v>0</v>
      </c>
      <c r="BF376" s="239">
        <f>IF(N376="snížená",J376,0)</f>
        <v>0</v>
      </c>
      <c r="BG376" s="239">
        <f>IF(N376="zákl. přenesená",J376,0)</f>
        <v>0</v>
      </c>
      <c r="BH376" s="239">
        <f>IF(N376="sníž. přenesená",J376,0)</f>
        <v>0</v>
      </c>
      <c r="BI376" s="239">
        <f>IF(N376="nulová",J376,0)</f>
        <v>0</v>
      </c>
      <c r="BJ376" s="18" t="s">
        <v>84</v>
      </c>
      <c r="BK376" s="239">
        <f>ROUND(I376*H376,2)</f>
        <v>0</v>
      </c>
      <c r="BL376" s="18" t="s">
        <v>198</v>
      </c>
      <c r="BM376" s="238" t="s">
        <v>545</v>
      </c>
    </row>
    <row r="377" spans="1:65" s="2" customFormat="1" ht="24.15" customHeight="1">
      <c r="A377" s="39"/>
      <c r="B377" s="40"/>
      <c r="C377" s="227" t="s">
        <v>546</v>
      </c>
      <c r="D377" s="227" t="s">
        <v>193</v>
      </c>
      <c r="E377" s="228" t="s">
        <v>547</v>
      </c>
      <c r="F377" s="229" t="s">
        <v>548</v>
      </c>
      <c r="G377" s="230" t="s">
        <v>289</v>
      </c>
      <c r="H377" s="231">
        <v>0.466</v>
      </c>
      <c r="I377" s="232"/>
      <c r="J377" s="233">
        <f>ROUND(I377*H377,2)</f>
        <v>0</v>
      </c>
      <c r="K377" s="229" t="s">
        <v>210</v>
      </c>
      <c r="L377" s="45"/>
      <c r="M377" s="234" t="s">
        <v>1</v>
      </c>
      <c r="N377" s="235" t="s">
        <v>41</v>
      </c>
      <c r="O377" s="92"/>
      <c r="P377" s="236">
        <f>O377*H377</f>
        <v>0</v>
      </c>
      <c r="Q377" s="236">
        <v>1.05024</v>
      </c>
      <c r="R377" s="236">
        <f>Q377*H377</f>
        <v>0.48941184000000004</v>
      </c>
      <c r="S377" s="236">
        <v>0</v>
      </c>
      <c r="T377" s="23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8" t="s">
        <v>198</v>
      </c>
      <c r="AT377" s="238" t="s">
        <v>193</v>
      </c>
      <c r="AU377" s="238" t="s">
        <v>86</v>
      </c>
      <c r="AY377" s="18" t="s">
        <v>191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8" t="s">
        <v>84</v>
      </c>
      <c r="BK377" s="239">
        <f>ROUND(I377*H377,2)</f>
        <v>0</v>
      </c>
      <c r="BL377" s="18" t="s">
        <v>198</v>
      </c>
      <c r="BM377" s="238" t="s">
        <v>549</v>
      </c>
    </row>
    <row r="378" spans="1:51" s="13" customFormat="1" ht="12">
      <c r="A378" s="13"/>
      <c r="B378" s="240"/>
      <c r="C378" s="241"/>
      <c r="D378" s="242" t="s">
        <v>200</v>
      </c>
      <c r="E378" s="243" t="s">
        <v>1</v>
      </c>
      <c r="F378" s="244" t="s">
        <v>550</v>
      </c>
      <c r="G378" s="241"/>
      <c r="H378" s="245">
        <v>0.261</v>
      </c>
      <c r="I378" s="246"/>
      <c r="J378" s="241"/>
      <c r="K378" s="241"/>
      <c r="L378" s="247"/>
      <c r="M378" s="248"/>
      <c r="N378" s="249"/>
      <c r="O378" s="249"/>
      <c r="P378" s="249"/>
      <c r="Q378" s="249"/>
      <c r="R378" s="249"/>
      <c r="S378" s="249"/>
      <c r="T378" s="25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1" t="s">
        <v>200</v>
      </c>
      <c r="AU378" s="251" t="s">
        <v>86</v>
      </c>
      <c r="AV378" s="13" t="s">
        <v>86</v>
      </c>
      <c r="AW378" s="13" t="s">
        <v>32</v>
      </c>
      <c r="AX378" s="13" t="s">
        <v>76</v>
      </c>
      <c r="AY378" s="251" t="s">
        <v>191</v>
      </c>
    </row>
    <row r="379" spans="1:51" s="13" customFormat="1" ht="12">
      <c r="A379" s="13"/>
      <c r="B379" s="240"/>
      <c r="C379" s="241"/>
      <c r="D379" s="242" t="s">
        <v>200</v>
      </c>
      <c r="E379" s="243" t="s">
        <v>1</v>
      </c>
      <c r="F379" s="244" t="s">
        <v>551</v>
      </c>
      <c r="G379" s="241"/>
      <c r="H379" s="245">
        <v>0.205</v>
      </c>
      <c r="I379" s="246"/>
      <c r="J379" s="241"/>
      <c r="K379" s="241"/>
      <c r="L379" s="247"/>
      <c r="M379" s="248"/>
      <c r="N379" s="249"/>
      <c r="O379" s="249"/>
      <c r="P379" s="249"/>
      <c r="Q379" s="249"/>
      <c r="R379" s="249"/>
      <c r="S379" s="249"/>
      <c r="T379" s="25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1" t="s">
        <v>200</v>
      </c>
      <c r="AU379" s="251" t="s">
        <v>86</v>
      </c>
      <c r="AV379" s="13" t="s">
        <v>86</v>
      </c>
      <c r="AW379" s="13" t="s">
        <v>32</v>
      </c>
      <c r="AX379" s="13" t="s">
        <v>76</v>
      </c>
      <c r="AY379" s="251" t="s">
        <v>191</v>
      </c>
    </row>
    <row r="380" spans="1:51" s="14" customFormat="1" ht="12">
      <c r="A380" s="14"/>
      <c r="B380" s="252"/>
      <c r="C380" s="253"/>
      <c r="D380" s="242" t="s">
        <v>200</v>
      </c>
      <c r="E380" s="254" t="s">
        <v>1</v>
      </c>
      <c r="F380" s="255" t="s">
        <v>214</v>
      </c>
      <c r="G380" s="253"/>
      <c r="H380" s="256">
        <v>0.46599999999999997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2" t="s">
        <v>200</v>
      </c>
      <c r="AU380" s="262" t="s">
        <v>86</v>
      </c>
      <c r="AV380" s="14" t="s">
        <v>198</v>
      </c>
      <c r="AW380" s="14" t="s">
        <v>32</v>
      </c>
      <c r="AX380" s="14" t="s">
        <v>84</v>
      </c>
      <c r="AY380" s="262" t="s">
        <v>191</v>
      </c>
    </row>
    <row r="381" spans="1:65" s="2" customFormat="1" ht="24.15" customHeight="1">
      <c r="A381" s="39"/>
      <c r="B381" s="40"/>
      <c r="C381" s="227" t="s">
        <v>552</v>
      </c>
      <c r="D381" s="227" t="s">
        <v>193</v>
      </c>
      <c r="E381" s="228" t="s">
        <v>553</v>
      </c>
      <c r="F381" s="229" t="s">
        <v>554</v>
      </c>
      <c r="G381" s="230" t="s">
        <v>289</v>
      </c>
      <c r="H381" s="231">
        <v>0.948</v>
      </c>
      <c r="I381" s="232"/>
      <c r="J381" s="233">
        <f>ROUND(I381*H381,2)</f>
        <v>0</v>
      </c>
      <c r="K381" s="229" t="s">
        <v>1</v>
      </c>
      <c r="L381" s="45"/>
      <c r="M381" s="234" t="s">
        <v>1</v>
      </c>
      <c r="N381" s="235" t="s">
        <v>41</v>
      </c>
      <c r="O381" s="92"/>
      <c r="P381" s="236">
        <f>O381*H381</f>
        <v>0</v>
      </c>
      <c r="Q381" s="236">
        <v>1.06277</v>
      </c>
      <c r="R381" s="236">
        <f>Q381*H381</f>
        <v>1.00750596</v>
      </c>
      <c r="S381" s="236">
        <v>0</v>
      </c>
      <c r="T381" s="23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8" t="s">
        <v>198</v>
      </c>
      <c r="AT381" s="238" t="s">
        <v>193</v>
      </c>
      <c r="AU381" s="238" t="s">
        <v>86</v>
      </c>
      <c r="AY381" s="18" t="s">
        <v>191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8" t="s">
        <v>84</v>
      </c>
      <c r="BK381" s="239">
        <f>ROUND(I381*H381,2)</f>
        <v>0</v>
      </c>
      <c r="BL381" s="18" t="s">
        <v>198</v>
      </c>
      <c r="BM381" s="238" t="s">
        <v>555</v>
      </c>
    </row>
    <row r="382" spans="1:51" s="13" customFormat="1" ht="12">
      <c r="A382" s="13"/>
      <c r="B382" s="240"/>
      <c r="C382" s="241"/>
      <c r="D382" s="242" t="s">
        <v>200</v>
      </c>
      <c r="E382" s="243" t="s">
        <v>1</v>
      </c>
      <c r="F382" s="244" t="s">
        <v>556</v>
      </c>
      <c r="G382" s="241"/>
      <c r="H382" s="245">
        <v>0.948</v>
      </c>
      <c r="I382" s="246"/>
      <c r="J382" s="241"/>
      <c r="K382" s="241"/>
      <c r="L382" s="247"/>
      <c r="M382" s="248"/>
      <c r="N382" s="249"/>
      <c r="O382" s="249"/>
      <c r="P382" s="249"/>
      <c r="Q382" s="249"/>
      <c r="R382" s="249"/>
      <c r="S382" s="249"/>
      <c r="T382" s="25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1" t="s">
        <v>200</v>
      </c>
      <c r="AU382" s="251" t="s">
        <v>86</v>
      </c>
      <c r="AV382" s="13" t="s">
        <v>86</v>
      </c>
      <c r="AW382" s="13" t="s">
        <v>32</v>
      </c>
      <c r="AX382" s="13" t="s">
        <v>84</v>
      </c>
      <c r="AY382" s="251" t="s">
        <v>191</v>
      </c>
    </row>
    <row r="383" spans="1:65" s="2" customFormat="1" ht="16.5" customHeight="1">
      <c r="A383" s="39"/>
      <c r="B383" s="40"/>
      <c r="C383" s="227" t="s">
        <v>557</v>
      </c>
      <c r="D383" s="227" t="s">
        <v>193</v>
      </c>
      <c r="E383" s="228" t="s">
        <v>558</v>
      </c>
      <c r="F383" s="229" t="s">
        <v>559</v>
      </c>
      <c r="G383" s="230" t="s">
        <v>336</v>
      </c>
      <c r="H383" s="231">
        <v>11.55</v>
      </c>
      <c r="I383" s="232"/>
      <c r="J383" s="233">
        <f>ROUND(I383*H383,2)</f>
        <v>0</v>
      </c>
      <c r="K383" s="229" t="s">
        <v>210</v>
      </c>
      <c r="L383" s="45"/>
      <c r="M383" s="234" t="s">
        <v>1</v>
      </c>
      <c r="N383" s="235" t="s">
        <v>41</v>
      </c>
      <c r="O383" s="92"/>
      <c r="P383" s="236">
        <f>O383*H383</f>
        <v>0</v>
      </c>
      <c r="Q383" s="236">
        <v>0.00147</v>
      </c>
      <c r="R383" s="236">
        <f>Q383*H383</f>
        <v>0.0169785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198</v>
      </c>
      <c r="AT383" s="238" t="s">
        <v>193</v>
      </c>
      <c r="AU383" s="238" t="s">
        <v>86</v>
      </c>
      <c r="AY383" s="18" t="s">
        <v>191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84</v>
      </c>
      <c r="BK383" s="239">
        <f>ROUND(I383*H383,2)</f>
        <v>0</v>
      </c>
      <c r="BL383" s="18" t="s">
        <v>198</v>
      </c>
      <c r="BM383" s="238" t="s">
        <v>560</v>
      </c>
    </row>
    <row r="384" spans="1:51" s="13" customFormat="1" ht="12">
      <c r="A384" s="13"/>
      <c r="B384" s="240"/>
      <c r="C384" s="241"/>
      <c r="D384" s="242" t="s">
        <v>200</v>
      </c>
      <c r="E384" s="243" t="s">
        <v>1</v>
      </c>
      <c r="F384" s="244" t="s">
        <v>561</v>
      </c>
      <c r="G384" s="241"/>
      <c r="H384" s="245">
        <v>7.6</v>
      </c>
      <c r="I384" s="246"/>
      <c r="J384" s="241"/>
      <c r="K384" s="241"/>
      <c r="L384" s="247"/>
      <c r="M384" s="248"/>
      <c r="N384" s="249"/>
      <c r="O384" s="249"/>
      <c r="P384" s="249"/>
      <c r="Q384" s="249"/>
      <c r="R384" s="249"/>
      <c r="S384" s="249"/>
      <c r="T384" s="25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1" t="s">
        <v>200</v>
      </c>
      <c r="AU384" s="251" t="s">
        <v>86</v>
      </c>
      <c r="AV384" s="13" t="s">
        <v>86</v>
      </c>
      <c r="AW384" s="13" t="s">
        <v>32</v>
      </c>
      <c r="AX384" s="13" t="s">
        <v>76</v>
      </c>
      <c r="AY384" s="251" t="s">
        <v>191</v>
      </c>
    </row>
    <row r="385" spans="1:51" s="13" customFormat="1" ht="12">
      <c r="A385" s="13"/>
      <c r="B385" s="240"/>
      <c r="C385" s="241"/>
      <c r="D385" s="242" t="s">
        <v>200</v>
      </c>
      <c r="E385" s="243" t="s">
        <v>1</v>
      </c>
      <c r="F385" s="244" t="s">
        <v>562</v>
      </c>
      <c r="G385" s="241"/>
      <c r="H385" s="245">
        <v>1</v>
      </c>
      <c r="I385" s="246"/>
      <c r="J385" s="241"/>
      <c r="K385" s="241"/>
      <c r="L385" s="247"/>
      <c r="M385" s="248"/>
      <c r="N385" s="249"/>
      <c r="O385" s="249"/>
      <c r="P385" s="249"/>
      <c r="Q385" s="249"/>
      <c r="R385" s="249"/>
      <c r="S385" s="249"/>
      <c r="T385" s="25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1" t="s">
        <v>200</v>
      </c>
      <c r="AU385" s="251" t="s">
        <v>86</v>
      </c>
      <c r="AV385" s="13" t="s">
        <v>86</v>
      </c>
      <c r="AW385" s="13" t="s">
        <v>32</v>
      </c>
      <c r="AX385" s="13" t="s">
        <v>76</v>
      </c>
      <c r="AY385" s="251" t="s">
        <v>191</v>
      </c>
    </row>
    <row r="386" spans="1:51" s="13" customFormat="1" ht="12">
      <c r="A386" s="13"/>
      <c r="B386" s="240"/>
      <c r="C386" s="241"/>
      <c r="D386" s="242" t="s">
        <v>200</v>
      </c>
      <c r="E386" s="243" t="s">
        <v>1</v>
      </c>
      <c r="F386" s="244" t="s">
        <v>563</v>
      </c>
      <c r="G386" s="241"/>
      <c r="H386" s="245">
        <v>0.4</v>
      </c>
      <c r="I386" s="246"/>
      <c r="J386" s="241"/>
      <c r="K386" s="241"/>
      <c r="L386" s="247"/>
      <c r="M386" s="248"/>
      <c r="N386" s="249"/>
      <c r="O386" s="249"/>
      <c r="P386" s="249"/>
      <c r="Q386" s="249"/>
      <c r="R386" s="249"/>
      <c r="S386" s="249"/>
      <c r="T386" s="25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1" t="s">
        <v>200</v>
      </c>
      <c r="AU386" s="251" t="s">
        <v>86</v>
      </c>
      <c r="AV386" s="13" t="s">
        <v>86</v>
      </c>
      <c r="AW386" s="13" t="s">
        <v>32</v>
      </c>
      <c r="AX386" s="13" t="s">
        <v>76</v>
      </c>
      <c r="AY386" s="251" t="s">
        <v>191</v>
      </c>
    </row>
    <row r="387" spans="1:51" s="13" customFormat="1" ht="12">
      <c r="A387" s="13"/>
      <c r="B387" s="240"/>
      <c r="C387" s="241"/>
      <c r="D387" s="242" t="s">
        <v>200</v>
      </c>
      <c r="E387" s="243" t="s">
        <v>1</v>
      </c>
      <c r="F387" s="244" t="s">
        <v>564</v>
      </c>
      <c r="G387" s="241"/>
      <c r="H387" s="245">
        <v>2.55</v>
      </c>
      <c r="I387" s="246"/>
      <c r="J387" s="241"/>
      <c r="K387" s="241"/>
      <c r="L387" s="247"/>
      <c r="M387" s="248"/>
      <c r="N387" s="249"/>
      <c r="O387" s="249"/>
      <c r="P387" s="249"/>
      <c r="Q387" s="249"/>
      <c r="R387" s="249"/>
      <c r="S387" s="249"/>
      <c r="T387" s="25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1" t="s">
        <v>200</v>
      </c>
      <c r="AU387" s="251" t="s">
        <v>86</v>
      </c>
      <c r="AV387" s="13" t="s">
        <v>86</v>
      </c>
      <c r="AW387" s="13" t="s">
        <v>32</v>
      </c>
      <c r="AX387" s="13" t="s">
        <v>76</v>
      </c>
      <c r="AY387" s="251" t="s">
        <v>191</v>
      </c>
    </row>
    <row r="388" spans="1:51" s="14" customFormat="1" ht="12">
      <c r="A388" s="14"/>
      <c r="B388" s="252"/>
      <c r="C388" s="253"/>
      <c r="D388" s="242" t="s">
        <v>200</v>
      </c>
      <c r="E388" s="254" t="s">
        <v>1</v>
      </c>
      <c r="F388" s="255" t="s">
        <v>214</v>
      </c>
      <c r="G388" s="253"/>
      <c r="H388" s="256">
        <v>11.55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2" t="s">
        <v>200</v>
      </c>
      <c r="AU388" s="262" t="s">
        <v>86</v>
      </c>
      <c r="AV388" s="14" t="s">
        <v>198</v>
      </c>
      <c r="AW388" s="14" t="s">
        <v>32</v>
      </c>
      <c r="AX388" s="14" t="s">
        <v>84</v>
      </c>
      <c r="AY388" s="262" t="s">
        <v>191</v>
      </c>
    </row>
    <row r="389" spans="1:63" s="12" customFormat="1" ht="22.8" customHeight="1">
      <c r="A389" s="12"/>
      <c r="B389" s="211"/>
      <c r="C389" s="212"/>
      <c r="D389" s="213" t="s">
        <v>75</v>
      </c>
      <c r="E389" s="225" t="s">
        <v>198</v>
      </c>
      <c r="F389" s="225" t="s">
        <v>565</v>
      </c>
      <c r="G389" s="212"/>
      <c r="H389" s="212"/>
      <c r="I389" s="215"/>
      <c r="J389" s="226">
        <f>BK389</f>
        <v>0</v>
      </c>
      <c r="K389" s="212"/>
      <c r="L389" s="217"/>
      <c r="M389" s="218"/>
      <c r="N389" s="219"/>
      <c r="O389" s="219"/>
      <c r="P389" s="220">
        <f>SUM(P390:P426)</f>
        <v>0</v>
      </c>
      <c r="Q389" s="219"/>
      <c r="R389" s="220">
        <f>SUM(R390:R426)</f>
        <v>186.43232378</v>
      </c>
      <c r="S389" s="219"/>
      <c r="T389" s="221">
        <f>SUM(T390:T426)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2" t="s">
        <v>84</v>
      </c>
      <c r="AT389" s="223" t="s">
        <v>75</v>
      </c>
      <c r="AU389" s="223" t="s">
        <v>84</v>
      </c>
      <c r="AY389" s="222" t="s">
        <v>191</v>
      </c>
      <c r="BK389" s="224">
        <f>SUM(BK390:BK426)</f>
        <v>0</v>
      </c>
    </row>
    <row r="390" spans="1:65" s="2" customFormat="1" ht="21.75" customHeight="1">
      <c r="A390" s="39"/>
      <c r="B390" s="40"/>
      <c r="C390" s="227" t="s">
        <v>566</v>
      </c>
      <c r="D390" s="227" t="s">
        <v>193</v>
      </c>
      <c r="E390" s="228" t="s">
        <v>567</v>
      </c>
      <c r="F390" s="229" t="s">
        <v>568</v>
      </c>
      <c r="G390" s="230" t="s">
        <v>209</v>
      </c>
      <c r="H390" s="231">
        <v>0.305</v>
      </c>
      <c r="I390" s="232"/>
      <c r="J390" s="233">
        <f>ROUND(I390*H390,2)</f>
        <v>0</v>
      </c>
      <c r="K390" s="229" t="s">
        <v>210</v>
      </c>
      <c r="L390" s="45"/>
      <c r="M390" s="234" t="s">
        <v>1</v>
      </c>
      <c r="N390" s="235" t="s">
        <v>41</v>
      </c>
      <c r="O390" s="92"/>
      <c r="P390" s="236">
        <f>O390*H390</f>
        <v>0</v>
      </c>
      <c r="Q390" s="236">
        <v>2.3011</v>
      </c>
      <c r="R390" s="236">
        <f>Q390*H390</f>
        <v>0.7018355</v>
      </c>
      <c r="S390" s="236">
        <v>0</v>
      </c>
      <c r="T390" s="237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8" t="s">
        <v>198</v>
      </c>
      <c r="AT390" s="238" t="s">
        <v>193</v>
      </c>
      <c r="AU390" s="238" t="s">
        <v>86</v>
      </c>
      <c r="AY390" s="18" t="s">
        <v>191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8" t="s">
        <v>84</v>
      </c>
      <c r="BK390" s="239">
        <f>ROUND(I390*H390,2)</f>
        <v>0</v>
      </c>
      <c r="BL390" s="18" t="s">
        <v>198</v>
      </c>
      <c r="BM390" s="238" t="s">
        <v>569</v>
      </c>
    </row>
    <row r="391" spans="1:51" s="13" customFormat="1" ht="12">
      <c r="A391" s="13"/>
      <c r="B391" s="240"/>
      <c r="C391" s="241"/>
      <c r="D391" s="242" t="s">
        <v>200</v>
      </c>
      <c r="E391" s="243" t="s">
        <v>1</v>
      </c>
      <c r="F391" s="244" t="s">
        <v>570</v>
      </c>
      <c r="G391" s="241"/>
      <c r="H391" s="245">
        <v>0.1</v>
      </c>
      <c r="I391" s="246"/>
      <c r="J391" s="241"/>
      <c r="K391" s="241"/>
      <c r="L391" s="247"/>
      <c r="M391" s="248"/>
      <c r="N391" s="249"/>
      <c r="O391" s="249"/>
      <c r="P391" s="249"/>
      <c r="Q391" s="249"/>
      <c r="R391" s="249"/>
      <c r="S391" s="249"/>
      <c r="T391" s="25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1" t="s">
        <v>200</v>
      </c>
      <c r="AU391" s="251" t="s">
        <v>86</v>
      </c>
      <c r="AV391" s="13" t="s">
        <v>86</v>
      </c>
      <c r="AW391" s="13" t="s">
        <v>32</v>
      </c>
      <c r="AX391" s="13" t="s">
        <v>76</v>
      </c>
      <c r="AY391" s="251" t="s">
        <v>191</v>
      </c>
    </row>
    <row r="392" spans="1:51" s="13" customFormat="1" ht="12">
      <c r="A392" s="13"/>
      <c r="B392" s="240"/>
      <c r="C392" s="241"/>
      <c r="D392" s="242" t="s">
        <v>200</v>
      </c>
      <c r="E392" s="243" t="s">
        <v>1</v>
      </c>
      <c r="F392" s="244" t="s">
        <v>571</v>
      </c>
      <c r="G392" s="241"/>
      <c r="H392" s="245">
        <v>0.205</v>
      </c>
      <c r="I392" s="246"/>
      <c r="J392" s="241"/>
      <c r="K392" s="241"/>
      <c r="L392" s="247"/>
      <c r="M392" s="248"/>
      <c r="N392" s="249"/>
      <c r="O392" s="249"/>
      <c r="P392" s="249"/>
      <c r="Q392" s="249"/>
      <c r="R392" s="249"/>
      <c r="S392" s="249"/>
      <c r="T392" s="25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1" t="s">
        <v>200</v>
      </c>
      <c r="AU392" s="251" t="s">
        <v>86</v>
      </c>
      <c r="AV392" s="13" t="s">
        <v>86</v>
      </c>
      <c r="AW392" s="13" t="s">
        <v>32</v>
      </c>
      <c r="AX392" s="13" t="s">
        <v>76</v>
      </c>
      <c r="AY392" s="251" t="s">
        <v>191</v>
      </c>
    </row>
    <row r="393" spans="1:51" s="14" customFormat="1" ht="12">
      <c r="A393" s="14"/>
      <c r="B393" s="252"/>
      <c r="C393" s="253"/>
      <c r="D393" s="242" t="s">
        <v>200</v>
      </c>
      <c r="E393" s="254" t="s">
        <v>1</v>
      </c>
      <c r="F393" s="255" t="s">
        <v>214</v>
      </c>
      <c r="G393" s="253"/>
      <c r="H393" s="256">
        <v>0.305</v>
      </c>
      <c r="I393" s="257"/>
      <c r="J393" s="253"/>
      <c r="K393" s="253"/>
      <c r="L393" s="258"/>
      <c r="M393" s="259"/>
      <c r="N393" s="260"/>
      <c r="O393" s="260"/>
      <c r="P393" s="260"/>
      <c r="Q393" s="260"/>
      <c r="R393" s="260"/>
      <c r="S393" s="260"/>
      <c r="T393" s="26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2" t="s">
        <v>200</v>
      </c>
      <c r="AU393" s="262" t="s">
        <v>86</v>
      </c>
      <c r="AV393" s="14" t="s">
        <v>198</v>
      </c>
      <c r="AW393" s="14" t="s">
        <v>32</v>
      </c>
      <c r="AX393" s="14" t="s">
        <v>84</v>
      </c>
      <c r="AY393" s="262" t="s">
        <v>191</v>
      </c>
    </row>
    <row r="394" spans="1:65" s="2" customFormat="1" ht="21.75" customHeight="1">
      <c r="A394" s="39"/>
      <c r="B394" s="40"/>
      <c r="C394" s="227" t="s">
        <v>572</v>
      </c>
      <c r="D394" s="227" t="s">
        <v>193</v>
      </c>
      <c r="E394" s="228" t="s">
        <v>573</v>
      </c>
      <c r="F394" s="229" t="s">
        <v>574</v>
      </c>
      <c r="G394" s="230" t="s">
        <v>209</v>
      </c>
      <c r="H394" s="231">
        <v>8.789</v>
      </c>
      <c r="I394" s="232"/>
      <c r="J394" s="233">
        <f>ROUND(I394*H394,2)</f>
        <v>0</v>
      </c>
      <c r="K394" s="229" t="s">
        <v>210</v>
      </c>
      <c r="L394" s="45"/>
      <c r="M394" s="234" t="s">
        <v>1</v>
      </c>
      <c r="N394" s="235" t="s">
        <v>41</v>
      </c>
      <c r="O394" s="92"/>
      <c r="P394" s="236">
        <f>O394*H394</f>
        <v>0</v>
      </c>
      <c r="Q394" s="236">
        <v>2.50195</v>
      </c>
      <c r="R394" s="236">
        <f>Q394*H394</f>
        <v>21.98963855</v>
      </c>
      <c r="S394" s="236">
        <v>0</v>
      </c>
      <c r="T394" s="23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8" t="s">
        <v>198</v>
      </c>
      <c r="AT394" s="238" t="s">
        <v>193</v>
      </c>
      <c r="AU394" s="238" t="s">
        <v>86</v>
      </c>
      <c r="AY394" s="18" t="s">
        <v>191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8" t="s">
        <v>84</v>
      </c>
      <c r="BK394" s="239">
        <f>ROUND(I394*H394,2)</f>
        <v>0</v>
      </c>
      <c r="BL394" s="18" t="s">
        <v>198</v>
      </c>
      <c r="BM394" s="238" t="s">
        <v>575</v>
      </c>
    </row>
    <row r="395" spans="1:51" s="13" customFormat="1" ht="12">
      <c r="A395" s="13"/>
      <c r="B395" s="240"/>
      <c r="C395" s="241"/>
      <c r="D395" s="242" t="s">
        <v>200</v>
      </c>
      <c r="E395" s="243" t="s">
        <v>1</v>
      </c>
      <c r="F395" s="244" t="s">
        <v>576</v>
      </c>
      <c r="G395" s="241"/>
      <c r="H395" s="245">
        <v>3.711</v>
      </c>
      <c r="I395" s="246"/>
      <c r="J395" s="241"/>
      <c r="K395" s="241"/>
      <c r="L395" s="247"/>
      <c r="M395" s="248"/>
      <c r="N395" s="249"/>
      <c r="O395" s="249"/>
      <c r="P395" s="249"/>
      <c r="Q395" s="249"/>
      <c r="R395" s="249"/>
      <c r="S395" s="249"/>
      <c r="T395" s="25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1" t="s">
        <v>200</v>
      </c>
      <c r="AU395" s="251" t="s">
        <v>86</v>
      </c>
      <c r="AV395" s="13" t="s">
        <v>86</v>
      </c>
      <c r="AW395" s="13" t="s">
        <v>32</v>
      </c>
      <c r="AX395" s="13" t="s">
        <v>76</v>
      </c>
      <c r="AY395" s="251" t="s">
        <v>191</v>
      </c>
    </row>
    <row r="396" spans="1:51" s="13" customFormat="1" ht="12">
      <c r="A396" s="13"/>
      <c r="B396" s="240"/>
      <c r="C396" s="241"/>
      <c r="D396" s="242" t="s">
        <v>200</v>
      </c>
      <c r="E396" s="243" t="s">
        <v>1</v>
      </c>
      <c r="F396" s="244" t="s">
        <v>577</v>
      </c>
      <c r="G396" s="241"/>
      <c r="H396" s="245">
        <v>5.078</v>
      </c>
      <c r="I396" s="246"/>
      <c r="J396" s="241"/>
      <c r="K396" s="241"/>
      <c r="L396" s="247"/>
      <c r="M396" s="248"/>
      <c r="N396" s="249"/>
      <c r="O396" s="249"/>
      <c r="P396" s="249"/>
      <c r="Q396" s="249"/>
      <c r="R396" s="249"/>
      <c r="S396" s="249"/>
      <c r="T396" s="25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1" t="s">
        <v>200</v>
      </c>
      <c r="AU396" s="251" t="s">
        <v>86</v>
      </c>
      <c r="AV396" s="13" t="s">
        <v>86</v>
      </c>
      <c r="AW396" s="13" t="s">
        <v>32</v>
      </c>
      <c r="AX396" s="13" t="s">
        <v>76</v>
      </c>
      <c r="AY396" s="251" t="s">
        <v>191</v>
      </c>
    </row>
    <row r="397" spans="1:51" s="14" customFormat="1" ht="12">
      <c r="A397" s="14"/>
      <c r="B397" s="252"/>
      <c r="C397" s="253"/>
      <c r="D397" s="242" t="s">
        <v>200</v>
      </c>
      <c r="E397" s="254" t="s">
        <v>1</v>
      </c>
      <c r="F397" s="255" t="s">
        <v>214</v>
      </c>
      <c r="G397" s="253"/>
      <c r="H397" s="256">
        <v>8.789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2" t="s">
        <v>200</v>
      </c>
      <c r="AU397" s="262" t="s">
        <v>86</v>
      </c>
      <c r="AV397" s="14" t="s">
        <v>198</v>
      </c>
      <c r="AW397" s="14" t="s">
        <v>32</v>
      </c>
      <c r="AX397" s="14" t="s">
        <v>84</v>
      </c>
      <c r="AY397" s="262" t="s">
        <v>191</v>
      </c>
    </row>
    <row r="398" spans="1:65" s="2" customFormat="1" ht="24.15" customHeight="1">
      <c r="A398" s="39"/>
      <c r="B398" s="40"/>
      <c r="C398" s="227" t="s">
        <v>578</v>
      </c>
      <c r="D398" s="227" t="s">
        <v>193</v>
      </c>
      <c r="E398" s="228" t="s">
        <v>579</v>
      </c>
      <c r="F398" s="229" t="s">
        <v>580</v>
      </c>
      <c r="G398" s="230" t="s">
        <v>289</v>
      </c>
      <c r="H398" s="231">
        <v>0.287</v>
      </c>
      <c r="I398" s="232"/>
      <c r="J398" s="233">
        <f>ROUND(I398*H398,2)</f>
        <v>0</v>
      </c>
      <c r="K398" s="229" t="s">
        <v>210</v>
      </c>
      <c r="L398" s="45"/>
      <c r="M398" s="234" t="s">
        <v>1</v>
      </c>
      <c r="N398" s="235" t="s">
        <v>41</v>
      </c>
      <c r="O398" s="92"/>
      <c r="P398" s="236">
        <f>O398*H398</f>
        <v>0</v>
      </c>
      <c r="Q398" s="236">
        <v>1.04927</v>
      </c>
      <c r="R398" s="236">
        <f>Q398*H398</f>
        <v>0.3011404899999999</v>
      </c>
      <c r="S398" s="236">
        <v>0</v>
      </c>
      <c r="T398" s="237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8" t="s">
        <v>198</v>
      </c>
      <c r="AT398" s="238" t="s">
        <v>193</v>
      </c>
      <c r="AU398" s="238" t="s">
        <v>86</v>
      </c>
      <c r="AY398" s="18" t="s">
        <v>191</v>
      </c>
      <c r="BE398" s="239">
        <f>IF(N398="základní",J398,0)</f>
        <v>0</v>
      </c>
      <c r="BF398" s="239">
        <f>IF(N398="snížená",J398,0)</f>
        <v>0</v>
      </c>
      <c r="BG398" s="239">
        <f>IF(N398="zákl. přenesená",J398,0)</f>
        <v>0</v>
      </c>
      <c r="BH398" s="239">
        <f>IF(N398="sníž. přenesená",J398,0)</f>
        <v>0</v>
      </c>
      <c r="BI398" s="239">
        <f>IF(N398="nulová",J398,0)</f>
        <v>0</v>
      </c>
      <c r="BJ398" s="18" t="s">
        <v>84</v>
      </c>
      <c r="BK398" s="239">
        <f>ROUND(I398*H398,2)</f>
        <v>0</v>
      </c>
      <c r="BL398" s="18" t="s">
        <v>198</v>
      </c>
      <c r="BM398" s="238" t="s">
        <v>581</v>
      </c>
    </row>
    <row r="399" spans="1:51" s="13" customFormat="1" ht="12">
      <c r="A399" s="13"/>
      <c r="B399" s="240"/>
      <c r="C399" s="241"/>
      <c r="D399" s="242" t="s">
        <v>200</v>
      </c>
      <c r="E399" s="243" t="s">
        <v>1</v>
      </c>
      <c r="F399" s="244" t="s">
        <v>582</v>
      </c>
      <c r="G399" s="241"/>
      <c r="H399" s="245">
        <v>0.136</v>
      </c>
      <c r="I399" s="246"/>
      <c r="J399" s="241"/>
      <c r="K399" s="241"/>
      <c r="L399" s="247"/>
      <c r="M399" s="248"/>
      <c r="N399" s="249"/>
      <c r="O399" s="249"/>
      <c r="P399" s="249"/>
      <c r="Q399" s="249"/>
      <c r="R399" s="249"/>
      <c r="S399" s="249"/>
      <c r="T399" s="25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1" t="s">
        <v>200</v>
      </c>
      <c r="AU399" s="251" t="s">
        <v>86</v>
      </c>
      <c r="AV399" s="13" t="s">
        <v>86</v>
      </c>
      <c r="AW399" s="13" t="s">
        <v>32</v>
      </c>
      <c r="AX399" s="13" t="s">
        <v>76</v>
      </c>
      <c r="AY399" s="251" t="s">
        <v>191</v>
      </c>
    </row>
    <row r="400" spans="1:51" s="13" customFormat="1" ht="12">
      <c r="A400" s="13"/>
      <c r="B400" s="240"/>
      <c r="C400" s="241"/>
      <c r="D400" s="242" t="s">
        <v>200</v>
      </c>
      <c r="E400" s="243" t="s">
        <v>1</v>
      </c>
      <c r="F400" s="244" t="s">
        <v>583</v>
      </c>
      <c r="G400" s="241"/>
      <c r="H400" s="245">
        <v>0.151</v>
      </c>
      <c r="I400" s="246"/>
      <c r="J400" s="241"/>
      <c r="K400" s="241"/>
      <c r="L400" s="247"/>
      <c r="M400" s="248"/>
      <c r="N400" s="249"/>
      <c r="O400" s="249"/>
      <c r="P400" s="249"/>
      <c r="Q400" s="249"/>
      <c r="R400" s="249"/>
      <c r="S400" s="249"/>
      <c r="T400" s="25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1" t="s">
        <v>200</v>
      </c>
      <c r="AU400" s="251" t="s">
        <v>86</v>
      </c>
      <c r="AV400" s="13" t="s">
        <v>86</v>
      </c>
      <c r="AW400" s="13" t="s">
        <v>32</v>
      </c>
      <c r="AX400" s="13" t="s">
        <v>76</v>
      </c>
      <c r="AY400" s="251" t="s">
        <v>191</v>
      </c>
    </row>
    <row r="401" spans="1:51" s="14" customFormat="1" ht="12">
      <c r="A401" s="14"/>
      <c r="B401" s="252"/>
      <c r="C401" s="253"/>
      <c r="D401" s="242" t="s">
        <v>200</v>
      </c>
      <c r="E401" s="254" t="s">
        <v>1</v>
      </c>
      <c r="F401" s="255" t="s">
        <v>214</v>
      </c>
      <c r="G401" s="253"/>
      <c r="H401" s="256">
        <v>0.28700000000000003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2" t="s">
        <v>200</v>
      </c>
      <c r="AU401" s="262" t="s">
        <v>86</v>
      </c>
      <c r="AV401" s="14" t="s">
        <v>198</v>
      </c>
      <c r="AW401" s="14" t="s">
        <v>32</v>
      </c>
      <c r="AX401" s="14" t="s">
        <v>84</v>
      </c>
      <c r="AY401" s="262" t="s">
        <v>191</v>
      </c>
    </row>
    <row r="402" spans="1:65" s="2" customFormat="1" ht="24.15" customHeight="1">
      <c r="A402" s="39"/>
      <c r="B402" s="40"/>
      <c r="C402" s="227" t="s">
        <v>584</v>
      </c>
      <c r="D402" s="227" t="s">
        <v>193</v>
      </c>
      <c r="E402" s="228" t="s">
        <v>585</v>
      </c>
      <c r="F402" s="229" t="s">
        <v>586</v>
      </c>
      <c r="G402" s="230" t="s">
        <v>196</v>
      </c>
      <c r="H402" s="231">
        <v>27.972</v>
      </c>
      <c r="I402" s="232"/>
      <c r="J402" s="233">
        <f>ROUND(I402*H402,2)</f>
        <v>0</v>
      </c>
      <c r="K402" s="229" t="s">
        <v>210</v>
      </c>
      <c r="L402" s="45"/>
      <c r="M402" s="234" t="s">
        <v>1</v>
      </c>
      <c r="N402" s="235" t="s">
        <v>41</v>
      </c>
      <c r="O402" s="92"/>
      <c r="P402" s="236">
        <f>O402*H402</f>
        <v>0</v>
      </c>
      <c r="Q402" s="236">
        <v>0.01282</v>
      </c>
      <c r="R402" s="236">
        <f>Q402*H402</f>
        <v>0.35860104000000004</v>
      </c>
      <c r="S402" s="236">
        <v>0</v>
      </c>
      <c r="T402" s="23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198</v>
      </c>
      <c r="AT402" s="238" t="s">
        <v>193</v>
      </c>
      <c r="AU402" s="238" t="s">
        <v>86</v>
      </c>
      <c r="AY402" s="18" t="s">
        <v>191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84</v>
      </c>
      <c r="BK402" s="239">
        <f>ROUND(I402*H402,2)</f>
        <v>0</v>
      </c>
      <c r="BL402" s="18" t="s">
        <v>198</v>
      </c>
      <c r="BM402" s="238" t="s">
        <v>587</v>
      </c>
    </row>
    <row r="403" spans="1:51" s="13" customFormat="1" ht="12">
      <c r="A403" s="13"/>
      <c r="B403" s="240"/>
      <c r="C403" s="241"/>
      <c r="D403" s="242" t="s">
        <v>200</v>
      </c>
      <c r="E403" s="243" t="s">
        <v>1</v>
      </c>
      <c r="F403" s="244" t="s">
        <v>588</v>
      </c>
      <c r="G403" s="241"/>
      <c r="H403" s="245">
        <v>9.59</v>
      </c>
      <c r="I403" s="246"/>
      <c r="J403" s="241"/>
      <c r="K403" s="241"/>
      <c r="L403" s="247"/>
      <c r="M403" s="248"/>
      <c r="N403" s="249"/>
      <c r="O403" s="249"/>
      <c r="P403" s="249"/>
      <c r="Q403" s="249"/>
      <c r="R403" s="249"/>
      <c r="S403" s="249"/>
      <c r="T403" s="25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1" t="s">
        <v>200</v>
      </c>
      <c r="AU403" s="251" t="s">
        <v>86</v>
      </c>
      <c r="AV403" s="13" t="s">
        <v>86</v>
      </c>
      <c r="AW403" s="13" t="s">
        <v>32</v>
      </c>
      <c r="AX403" s="13" t="s">
        <v>76</v>
      </c>
      <c r="AY403" s="251" t="s">
        <v>191</v>
      </c>
    </row>
    <row r="404" spans="1:51" s="13" customFormat="1" ht="12">
      <c r="A404" s="13"/>
      <c r="B404" s="240"/>
      <c r="C404" s="241"/>
      <c r="D404" s="242" t="s">
        <v>200</v>
      </c>
      <c r="E404" s="243" t="s">
        <v>1</v>
      </c>
      <c r="F404" s="244" t="s">
        <v>589</v>
      </c>
      <c r="G404" s="241"/>
      <c r="H404" s="245">
        <v>18.382</v>
      </c>
      <c r="I404" s="246"/>
      <c r="J404" s="241"/>
      <c r="K404" s="241"/>
      <c r="L404" s="247"/>
      <c r="M404" s="248"/>
      <c r="N404" s="249"/>
      <c r="O404" s="249"/>
      <c r="P404" s="249"/>
      <c r="Q404" s="249"/>
      <c r="R404" s="249"/>
      <c r="S404" s="249"/>
      <c r="T404" s="25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1" t="s">
        <v>200</v>
      </c>
      <c r="AU404" s="251" t="s">
        <v>86</v>
      </c>
      <c r="AV404" s="13" t="s">
        <v>86</v>
      </c>
      <c r="AW404" s="13" t="s">
        <v>32</v>
      </c>
      <c r="AX404" s="13" t="s">
        <v>76</v>
      </c>
      <c r="AY404" s="251" t="s">
        <v>191</v>
      </c>
    </row>
    <row r="405" spans="1:51" s="14" customFormat="1" ht="12">
      <c r="A405" s="14"/>
      <c r="B405" s="252"/>
      <c r="C405" s="253"/>
      <c r="D405" s="242" t="s">
        <v>200</v>
      </c>
      <c r="E405" s="254" t="s">
        <v>1</v>
      </c>
      <c r="F405" s="255" t="s">
        <v>214</v>
      </c>
      <c r="G405" s="253"/>
      <c r="H405" s="256">
        <v>27.972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2" t="s">
        <v>200</v>
      </c>
      <c r="AU405" s="262" t="s">
        <v>86</v>
      </c>
      <c r="AV405" s="14" t="s">
        <v>198</v>
      </c>
      <c r="AW405" s="14" t="s">
        <v>32</v>
      </c>
      <c r="AX405" s="14" t="s">
        <v>84</v>
      </c>
      <c r="AY405" s="262" t="s">
        <v>191</v>
      </c>
    </row>
    <row r="406" spans="1:65" s="2" customFormat="1" ht="24.15" customHeight="1">
      <c r="A406" s="39"/>
      <c r="B406" s="40"/>
      <c r="C406" s="227" t="s">
        <v>590</v>
      </c>
      <c r="D406" s="227" t="s">
        <v>193</v>
      </c>
      <c r="E406" s="228" t="s">
        <v>591</v>
      </c>
      <c r="F406" s="229" t="s">
        <v>592</v>
      </c>
      <c r="G406" s="230" t="s">
        <v>196</v>
      </c>
      <c r="H406" s="231">
        <v>27.972</v>
      </c>
      <c r="I406" s="232"/>
      <c r="J406" s="233">
        <f>ROUND(I406*H406,2)</f>
        <v>0</v>
      </c>
      <c r="K406" s="229" t="s">
        <v>210</v>
      </c>
      <c r="L406" s="45"/>
      <c r="M406" s="234" t="s">
        <v>1</v>
      </c>
      <c r="N406" s="235" t="s">
        <v>41</v>
      </c>
      <c r="O406" s="92"/>
      <c r="P406" s="236">
        <f>O406*H406</f>
        <v>0</v>
      </c>
      <c r="Q406" s="236">
        <v>0</v>
      </c>
      <c r="R406" s="236">
        <f>Q406*H406</f>
        <v>0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198</v>
      </c>
      <c r="AT406" s="238" t="s">
        <v>193</v>
      </c>
      <c r="AU406" s="238" t="s">
        <v>86</v>
      </c>
      <c r="AY406" s="18" t="s">
        <v>191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84</v>
      </c>
      <c r="BK406" s="239">
        <f>ROUND(I406*H406,2)</f>
        <v>0</v>
      </c>
      <c r="BL406" s="18" t="s">
        <v>198</v>
      </c>
      <c r="BM406" s="238" t="s">
        <v>593</v>
      </c>
    </row>
    <row r="407" spans="1:65" s="2" customFormat="1" ht="24.15" customHeight="1">
      <c r="A407" s="39"/>
      <c r="B407" s="40"/>
      <c r="C407" s="227" t="s">
        <v>594</v>
      </c>
      <c r="D407" s="227" t="s">
        <v>193</v>
      </c>
      <c r="E407" s="228" t="s">
        <v>595</v>
      </c>
      <c r="F407" s="229" t="s">
        <v>596</v>
      </c>
      <c r="G407" s="230" t="s">
        <v>336</v>
      </c>
      <c r="H407" s="231">
        <v>6.6</v>
      </c>
      <c r="I407" s="232"/>
      <c r="J407" s="233">
        <f>ROUND(I407*H407,2)</f>
        <v>0</v>
      </c>
      <c r="K407" s="229" t="s">
        <v>197</v>
      </c>
      <c r="L407" s="45"/>
      <c r="M407" s="234" t="s">
        <v>1</v>
      </c>
      <c r="N407" s="235" t="s">
        <v>41</v>
      </c>
      <c r="O407" s="92"/>
      <c r="P407" s="236">
        <f>O407*H407</f>
        <v>0</v>
      </c>
      <c r="Q407" s="236">
        <v>0.39895</v>
      </c>
      <c r="R407" s="236">
        <f>Q407*H407</f>
        <v>2.63307</v>
      </c>
      <c r="S407" s="236">
        <v>0</v>
      </c>
      <c r="T407" s="23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198</v>
      </c>
      <c r="AT407" s="238" t="s">
        <v>193</v>
      </c>
      <c r="AU407" s="238" t="s">
        <v>86</v>
      </c>
      <c r="AY407" s="18" t="s">
        <v>191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84</v>
      </c>
      <c r="BK407" s="239">
        <f>ROUND(I407*H407,2)</f>
        <v>0</v>
      </c>
      <c r="BL407" s="18" t="s">
        <v>198</v>
      </c>
      <c r="BM407" s="238" t="s">
        <v>597</v>
      </c>
    </row>
    <row r="408" spans="1:51" s="13" customFormat="1" ht="12">
      <c r="A408" s="13"/>
      <c r="B408" s="240"/>
      <c r="C408" s="241"/>
      <c r="D408" s="242" t="s">
        <v>200</v>
      </c>
      <c r="E408" s="243" t="s">
        <v>1</v>
      </c>
      <c r="F408" s="244" t="s">
        <v>598</v>
      </c>
      <c r="G408" s="241"/>
      <c r="H408" s="245">
        <v>6.6</v>
      </c>
      <c r="I408" s="246"/>
      <c r="J408" s="241"/>
      <c r="K408" s="241"/>
      <c r="L408" s="247"/>
      <c r="M408" s="248"/>
      <c r="N408" s="249"/>
      <c r="O408" s="249"/>
      <c r="P408" s="249"/>
      <c r="Q408" s="249"/>
      <c r="R408" s="249"/>
      <c r="S408" s="249"/>
      <c r="T408" s="25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1" t="s">
        <v>200</v>
      </c>
      <c r="AU408" s="251" t="s">
        <v>86</v>
      </c>
      <c r="AV408" s="13" t="s">
        <v>86</v>
      </c>
      <c r="AW408" s="13" t="s">
        <v>32</v>
      </c>
      <c r="AX408" s="13" t="s">
        <v>84</v>
      </c>
      <c r="AY408" s="251" t="s">
        <v>191</v>
      </c>
    </row>
    <row r="409" spans="1:65" s="2" customFormat="1" ht="16.5" customHeight="1">
      <c r="A409" s="39"/>
      <c r="B409" s="40"/>
      <c r="C409" s="227" t="s">
        <v>599</v>
      </c>
      <c r="D409" s="227" t="s">
        <v>193</v>
      </c>
      <c r="E409" s="228" t="s">
        <v>600</v>
      </c>
      <c r="F409" s="229" t="s">
        <v>601</v>
      </c>
      <c r="G409" s="230" t="s">
        <v>196</v>
      </c>
      <c r="H409" s="231">
        <v>5.989</v>
      </c>
      <c r="I409" s="232"/>
      <c r="J409" s="233">
        <f>ROUND(I409*H409,2)</f>
        <v>0</v>
      </c>
      <c r="K409" s="229" t="s">
        <v>210</v>
      </c>
      <c r="L409" s="45"/>
      <c r="M409" s="234" t="s">
        <v>1</v>
      </c>
      <c r="N409" s="235" t="s">
        <v>41</v>
      </c>
      <c r="O409" s="92"/>
      <c r="P409" s="236">
        <f>O409*H409</f>
        <v>0</v>
      </c>
      <c r="Q409" s="236">
        <v>0.00658</v>
      </c>
      <c r="R409" s="236">
        <f>Q409*H409</f>
        <v>0.03940762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198</v>
      </c>
      <c r="AT409" s="238" t="s">
        <v>193</v>
      </c>
      <c r="AU409" s="238" t="s">
        <v>86</v>
      </c>
      <c r="AY409" s="18" t="s">
        <v>191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84</v>
      </c>
      <c r="BK409" s="239">
        <f>ROUND(I409*H409,2)</f>
        <v>0</v>
      </c>
      <c r="BL409" s="18" t="s">
        <v>198</v>
      </c>
      <c r="BM409" s="238" t="s">
        <v>602</v>
      </c>
    </row>
    <row r="410" spans="1:51" s="13" customFormat="1" ht="12">
      <c r="A410" s="13"/>
      <c r="B410" s="240"/>
      <c r="C410" s="241"/>
      <c r="D410" s="242" t="s">
        <v>200</v>
      </c>
      <c r="E410" s="243" t="s">
        <v>1</v>
      </c>
      <c r="F410" s="244" t="s">
        <v>603</v>
      </c>
      <c r="G410" s="241"/>
      <c r="H410" s="245">
        <v>1.68</v>
      </c>
      <c r="I410" s="246"/>
      <c r="J410" s="241"/>
      <c r="K410" s="241"/>
      <c r="L410" s="247"/>
      <c r="M410" s="248"/>
      <c r="N410" s="249"/>
      <c r="O410" s="249"/>
      <c r="P410" s="249"/>
      <c r="Q410" s="249"/>
      <c r="R410" s="249"/>
      <c r="S410" s="249"/>
      <c r="T410" s="25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1" t="s">
        <v>200</v>
      </c>
      <c r="AU410" s="251" t="s">
        <v>86</v>
      </c>
      <c r="AV410" s="13" t="s">
        <v>86</v>
      </c>
      <c r="AW410" s="13" t="s">
        <v>32</v>
      </c>
      <c r="AX410" s="13" t="s">
        <v>76</v>
      </c>
      <c r="AY410" s="251" t="s">
        <v>191</v>
      </c>
    </row>
    <row r="411" spans="1:51" s="13" customFormat="1" ht="12">
      <c r="A411" s="13"/>
      <c r="B411" s="240"/>
      <c r="C411" s="241"/>
      <c r="D411" s="242" t="s">
        <v>200</v>
      </c>
      <c r="E411" s="243" t="s">
        <v>1</v>
      </c>
      <c r="F411" s="244" t="s">
        <v>604</v>
      </c>
      <c r="G411" s="241"/>
      <c r="H411" s="245">
        <v>4.309</v>
      </c>
      <c r="I411" s="246"/>
      <c r="J411" s="241"/>
      <c r="K411" s="241"/>
      <c r="L411" s="247"/>
      <c r="M411" s="248"/>
      <c r="N411" s="249"/>
      <c r="O411" s="249"/>
      <c r="P411" s="249"/>
      <c r="Q411" s="249"/>
      <c r="R411" s="249"/>
      <c r="S411" s="249"/>
      <c r="T411" s="25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1" t="s">
        <v>200</v>
      </c>
      <c r="AU411" s="251" t="s">
        <v>86</v>
      </c>
      <c r="AV411" s="13" t="s">
        <v>86</v>
      </c>
      <c r="AW411" s="13" t="s">
        <v>32</v>
      </c>
      <c r="AX411" s="13" t="s">
        <v>76</v>
      </c>
      <c r="AY411" s="251" t="s">
        <v>191</v>
      </c>
    </row>
    <row r="412" spans="1:51" s="14" customFormat="1" ht="12">
      <c r="A412" s="14"/>
      <c r="B412" s="252"/>
      <c r="C412" s="253"/>
      <c r="D412" s="242" t="s">
        <v>200</v>
      </c>
      <c r="E412" s="254" t="s">
        <v>1</v>
      </c>
      <c r="F412" s="255" t="s">
        <v>214</v>
      </c>
      <c r="G412" s="253"/>
      <c r="H412" s="256">
        <v>5.989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2" t="s">
        <v>200</v>
      </c>
      <c r="AU412" s="262" t="s">
        <v>86</v>
      </c>
      <c r="AV412" s="14" t="s">
        <v>198</v>
      </c>
      <c r="AW412" s="14" t="s">
        <v>32</v>
      </c>
      <c r="AX412" s="14" t="s">
        <v>84</v>
      </c>
      <c r="AY412" s="262" t="s">
        <v>191</v>
      </c>
    </row>
    <row r="413" spans="1:65" s="2" customFormat="1" ht="16.5" customHeight="1">
      <c r="A413" s="39"/>
      <c r="B413" s="40"/>
      <c r="C413" s="227" t="s">
        <v>605</v>
      </c>
      <c r="D413" s="227" t="s">
        <v>193</v>
      </c>
      <c r="E413" s="228" t="s">
        <v>606</v>
      </c>
      <c r="F413" s="229" t="s">
        <v>607</v>
      </c>
      <c r="G413" s="230" t="s">
        <v>196</v>
      </c>
      <c r="H413" s="231">
        <v>5.989</v>
      </c>
      <c r="I413" s="232"/>
      <c r="J413" s="233">
        <f>ROUND(I413*H413,2)</f>
        <v>0</v>
      </c>
      <c r="K413" s="229" t="s">
        <v>210</v>
      </c>
      <c r="L413" s="45"/>
      <c r="M413" s="234" t="s">
        <v>1</v>
      </c>
      <c r="N413" s="235" t="s">
        <v>41</v>
      </c>
      <c r="O413" s="92"/>
      <c r="P413" s="236">
        <f>O413*H413</f>
        <v>0</v>
      </c>
      <c r="Q413" s="236">
        <v>0</v>
      </c>
      <c r="R413" s="236">
        <f>Q413*H413</f>
        <v>0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198</v>
      </c>
      <c r="AT413" s="238" t="s">
        <v>193</v>
      </c>
      <c r="AU413" s="238" t="s">
        <v>86</v>
      </c>
      <c r="AY413" s="18" t="s">
        <v>191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84</v>
      </c>
      <c r="BK413" s="239">
        <f>ROUND(I413*H413,2)</f>
        <v>0</v>
      </c>
      <c r="BL413" s="18" t="s">
        <v>198</v>
      </c>
      <c r="BM413" s="238" t="s">
        <v>608</v>
      </c>
    </row>
    <row r="414" spans="1:65" s="2" customFormat="1" ht="44.25" customHeight="1">
      <c r="A414" s="39"/>
      <c r="B414" s="40"/>
      <c r="C414" s="227" t="s">
        <v>609</v>
      </c>
      <c r="D414" s="227" t="s">
        <v>193</v>
      </c>
      <c r="E414" s="228" t="s">
        <v>610</v>
      </c>
      <c r="F414" s="229" t="s">
        <v>611</v>
      </c>
      <c r="G414" s="230" t="s">
        <v>400</v>
      </c>
      <c r="H414" s="231">
        <v>28</v>
      </c>
      <c r="I414" s="232"/>
      <c r="J414" s="233">
        <f>ROUND(I414*H414,2)</f>
        <v>0</v>
      </c>
      <c r="K414" s="229" t="s">
        <v>1</v>
      </c>
      <c r="L414" s="45"/>
      <c r="M414" s="234" t="s">
        <v>1</v>
      </c>
      <c r="N414" s="235" t="s">
        <v>41</v>
      </c>
      <c r="O414" s="92"/>
      <c r="P414" s="236">
        <f>O414*H414</f>
        <v>0</v>
      </c>
      <c r="Q414" s="236">
        <v>0.08516</v>
      </c>
      <c r="R414" s="236">
        <f>Q414*H414</f>
        <v>2.38448</v>
      </c>
      <c r="S414" s="236">
        <v>0</v>
      </c>
      <c r="T414" s="23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8" t="s">
        <v>198</v>
      </c>
      <c r="AT414" s="238" t="s">
        <v>193</v>
      </c>
      <c r="AU414" s="238" t="s">
        <v>86</v>
      </c>
      <c r="AY414" s="18" t="s">
        <v>191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8" t="s">
        <v>84</v>
      </c>
      <c r="BK414" s="239">
        <f>ROUND(I414*H414,2)</f>
        <v>0</v>
      </c>
      <c r="BL414" s="18" t="s">
        <v>198</v>
      </c>
      <c r="BM414" s="238" t="s">
        <v>612</v>
      </c>
    </row>
    <row r="415" spans="1:65" s="2" customFormat="1" ht="24.15" customHeight="1">
      <c r="A415" s="39"/>
      <c r="B415" s="40"/>
      <c r="C415" s="284" t="s">
        <v>613</v>
      </c>
      <c r="D415" s="284" t="s">
        <v>310</v>
      </c>
      <c r="E415" s="285" t="s">
        <v>614</v>
      </c>
      <c r="F415" s="286" t="s">
        <v>615</v>
      </c>
      <c r="G415" s="287" t="s">
        <v>400</v>
      </c>
      <c r="H415" s="288">
        <v>28</v>
      </c>
      <c r="I415" s="289"/>
      <c r="J415" s="290">
        <f>ROUND(I415*H415,2)</f>
        <v>0</v>
      </c>
      <c r="K415" s="286" t="s">
        <v>1</v>
      </c>
      <c r="L415" s="291"/>
      <c r="M415" s="292" t="s">
        <v>1</v>
      </c>
      <c r="N415" s="293" t="s">
        <v>41</v>
      </c>
      <c r="O415" s="92"/>
      <c r="P415" s="236">
        <f>O415*H415</f>
        <v>0</v>
      </c>
      <c r="Q415" s="236">
        <v>2.3025</v>
      </c>
      <c r="R415" s="236">
        <f>Q415*H415</f>
        <v>64.47</v>
      </c>
      <c r="S415" s="236">
        <v>0</v>
      </c>
      <c r="T415" s="23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8" t="s">
        <v>247</v>
      </c>
      <c r="AT415" s="238" t="s">
        <v>310</v>
      </c>
      <c r="AU415" s="238" t="s">
        <v>86</v>
      </c>
      <c r="AY415" s="18" t="s">
        <v>191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8" t="s">
        <v>84</v>
      </c>
      <c r="BK415" s="239">
        <f>ROUND(I415*H415,2)</f>
        <v>0</v>
      </c>
      <c r="BL415" s="18" t="s">
        <v>198</v>
      </c>
      <c r="BM415" s="238" t="s">
        <v>616</v>
      </c>
    </row>
    <row r="416" spans="1:51" s="15" customFormat="1" ht="12">
      <c r="A416" s="15"/>
      <c r="B416" s="263"/>
      <c r="C416" s="264"/>
      <c r="D416" s="242" t="s">
        <v>200</v>
      </c>
      <c r="E416" s="265" t="s">
        <v>1</v>
      </c>
      <c r="F416" s="266" t="s">
        <v>617</v>
      </c>
      <c r="G416" s="264"/>
      <c r="H416" s="265" t="s">
        <v>1</v>
      </c>
      <c r="I416" s="267"/>
      <c r="J416" s="264"/>
      <c r="K416" s="264"/>
      <c r="L416" s="268"/>
      <c r="M416" s="269"/>
      <c r="N416" s="270"/>
      <c r="O416" s="270"/>
      <c r="P416" s="270"/>
      <c r="Q416" s="270"/>
      <c r="R416" s="270"/>
      <c r="S416" s="270"/>
      <c r="T416" s="27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2" t="s">
        <v>200</v>
      </c>
      <c r="AU416" s="272" t="s">
        <v>86</v>
      </c>
      <c r="AV416" s="15" t="s">
        <v>84</v>
      </c>
      <c r="AW416" s="15" t="s">
        <v>32</v>
      </c>
      <c r="AX416" s="15" t="s">
        <v>76</v>
      </c>
      <c r="AY416" s="272" t="s">
        <v>191</v>
      </c>
    </row>
    <row r="417" spans="1:51" s="15" customFormat="1" ht="12">
      <c r="A417" s="15"/>
      <c r="B417" s="263"/>
      <c r="C417" s="264"/>
      <c r="D417" s="242" t="s">
        <v>200</v>
      </c>
      <c r="E417" s="265" t="s">
        <v>1</v>
      </c>
      <c r="F417" s="266" t="s">
        <v>618</v>
      </c>
      <c r="G417" s="264"/>
      <c r="H417" s="265" t="s">
        <v>1</v>
      </c>
      <c r="I417" s="267"/>
      <c r="J417" s="264"/>
      <c r="K417" s="264"/>
      <c r="L417" s="268"/>
      <c r="M417" s="269"/>
      <c r="N417" s="270"/>
      <c r="O417" s="270"/>
      <c r="P417" s="270"/>
      <c r="Q417" s="270"/>
      <c r="R417" s="270"/>
      <c r="S417" s="270"/>
      <c r="T417" s="27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2" t="s">
        <v>200</v>
      </c>
      <c r="AU417" s="272" t="s">
        <v>86</v>
      </c>
      <c r="AV417" s="15" t="s">
        <v>84</v>
      </c>
      <c r="AW417" s="15" t="s">
        <v>32</v>
      </c>
      <c r="AX417" s="15" t="s">
        <v>76</v>
      </c>
      <c r="AY417" s="272" t="s">
        <v>191</v>
      </c>
    </row>
    <row r="418" spans="1:51" s="15" customFormat="1" ht="12">
      <c r="A418" s="15"/>
      <c r="B418" s="263"/>
      <c r="C418" s="264"/>
      <c r="D418" s="242" t="s">
        <v>200</v>
      </c>
      <c r="E418" s="265" t="s">
        <v>1</v>
      </c>
      <c r="F418" s="266" t="s">
        <v>619</v>
      </c>
      <c r="G418" s="264"/>
      <c r="H418" s="265" t="s">
        <v>1</v>
      </c>
      <c r="I418" s="267"/>
      <c r="J418" s="264"/>
      <c r="K418" s="264"/>
      <c r="L418" s="268"/>
      <c r="M418" s="269"/>
      <c r="N418" s="270"/>
      <c r="O418" s="270"/>
      <c r="P418" s="270"/>
      <c r="Q418" s="270"/>
      <c r="R418" s="270"/>
      <c r="S418" s="270"/>
      <c r="T418" s="27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2" t="s">
        <v>200</v>
      </c>
      <c r="AU418" s="272" t="s">
        <v>86</v>
      </c>
      <c r="AV418" s="15" t="s">
        <v>84</v>
      </c>
      <c r="AW418" s="15" t="s">
        <v>32</v>
      </c>
      <c r="AX418" s="15" t="s">
        <v>76</v>
      </c>
      <c r="AY418" s="272" t="s">
        <v>191</v>
      </c>
    </row>
    <row r="419" spans="1:51" s="13" customFormat="1" ht="12">
      <c r="A419" s="13"/>
      <c r="B419" s="240"/>
      <c r="C419" s="241"/>
      <c r="D419" s="242" t="s">
        <v>200</v>
      </c>
      <c r="E419" s="243" t="s">
        <v>1</v>
      </c>
      <c r="F419" s="244" t="s">
        <v>620</v>
      </c>
      <c r="G419" s="241"/>
      <c r="H419" s="245">
        <v>2</v>
      </c>
      <c r="I419" s="246"/>
      <c r="J419" s="241"/>
      <c r="K419" s="241"/>
      <c r="L419" s="247"/>
      <c r="M419" s="248"/>
      <c r="N419" s="249"/>
      <c r="O419" s="249"/>
      <c r="P419" s="249"/>
      <c r="Q419" s="249"/>
      <c r="R419" s="249"/>
      <c r="S419" s="249"/>
      <c r="T419" s="25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1" t="s">
        <v>200</v>
      </c>
      <c r="AU419" s="251" t="s">
        <v>86</v>
      </c>
      <c r="AV419" s="13" t="s">
        <v>86</v>
      </c>
      <c r="AW419" s="13" t="s">
        <v>32</v>
      </c>
      <c r="AX419" s="13" t="s">
        <v>76</v>
      </c>
      <c r="AY419" s="251" t="s">
        <v>191</v>
      </c>
    </row>
    <row r="420" spans="1:51" s="13" customFormat="1" ht="12">
      <c r="A420" s="13"/>
      <c r="B420" s="240"/>
      <c r="C420" s="241"/>
      <c r="D420" s="242" t="s">
        <v>200</v>
      </c>
      <c r="E420" s="243" t="s">
        <v>1</v>
      </c>
      <c r="F420" s="244" t="s">
        <v>621</v>
      </c>
      <c r="G420" s="241"/>
      <c r="H420" s="245">
        <v>7</v>
      </c>
      <c r="I420" s="246"/>
      <c r="J420" s="241"/>
      <c r="K420" s="241"/>
      <c r="L420" s="247"/>
      <c r="M420" s="248"/>
      <c r="N420" s="249"/>
      <c r="O420" s="249"/>
      <c r="P420" s="249"/>
      <c r="Q420" s="249"/>
      <c r="R420" s="249"/>
      <c r="S420" s="249"/>
      <c r="T420" s="25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1" t="s">
        <v>200</v>
      </c>
      <c r="AU420" s="251" t="s">
        <v>86</v>
      </c>
      <c r="AV420" s="13" t="s">
        <v>86</v>
      </c>
      <c r="AW420" s="13" t="s">
        <v>32</v>
      </c>
      <c r="AX420" s="13" t="s">
        <v>76</v>
      </c>
      <c r="AY420" s="251" t="s">
        <v>191</v>
      </c>
    </row>
    <row r="421" spans="1:51" s="13" customFormat="1" ht="12">
      <c r="A421" s="13"/>
      <c r="B421" s="240"/>
      <c r="C421" s="241"/>
      <c r="D421" s="242" t="s">
        <v>200</v>
      </c>
      <c r="E421" s="243" t="s">
        <v>1</v>
      </c>
      <c r="F421" s="244" t="s">
        <v>622</v>
      </c>
      <c r="G421" s="241"/>
      <c r="H421" s="245">
        <v>1</v>
      </c>
      <c r="I421" s="246"/>
      <c r="J421" s="241"/>
      <c r="K421" s="241"/>
      <c r="L421" s="247"/>
      <c r="M421" s="248"/>
      <c r="N421" s="249"/>
      <c r="O421" s="249"/>
      <c r="P421" s="249"/>
      <c r="Q421" s="249"/>
      <c r="R421" s="249"/>
      <c r="S421" s="249"/>
      <c r="T421" s="25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1" t="s">
        <v>200</v>
      </c>
      <c r="AU421" s="251" t="s">
        <v>86</v>
      </c>
      <c r="AV421" s="13" t="s">
        <v>86</v>
      </c>
      <c r="AW421" s="13" t="s">
        <v>32</v>
      </c>
      <c r="AX421" s="13" t="s">
        <v>76</v>
      </c>
      <c r="AY421" s="251" t="s">
        <v>191</v>
      </c>
    </row>
    <row r="422" spans="1:51" s="13" customFormat="1" ht="12">
      <c r="A422" s="13"/>
      <c r="B422" s="240"/>
      <c r="C422" s="241"/>
      <c r="D422" s="242" t="s">
        <v>200</v>
      </c>
      <c r="E422" s="243" t="s">
        <v>1</v>
      </c>
      <c r="F422" s="244" t="s">
        <v>623</v>
      </c>
      <c r="G422" s="241"/>
      <c r="H422" s="245">
        <v>3</v>
      </c>
      <c r="I422" s="246"/>
      <c r="J422" s="241"/>
      <c r="K422" s="241"/>
      <c r="L422" s="247"/>
      <c r="M422" s="248"/>
      <c r="N422" s="249"/>
      <c r="O422" s="249"/>
      <c r="P422" s="249"/>
      <c r="Q422" s="249"/>
      <c r="R422" s="249"/>
      <c r="S422" s="249"/>
      <c r="T422" s="25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1" t="s">
        <v>200</v>
      </c>
      <c r="AU422" s="251" t="s">
        <v>86</v>
      </c>
      <c r="AV422" s="13" t="s">
        <v>86</v>
      </c>
      <c r="AW422" s="13" t="s">
        <v>32</v>
      </c>
      <c r="AX422" s="13" t="s">
        <v>76</v>
      </c>
      <c r="AY422" s="251" t="s">
        <v>191</v>
      </c>
    </row>
    <row r="423" spans="1:51" s="13" customFormat="1" ht="12">
      <c r="A423" s="13"/>
      <c r="B423" s="240"/>
      <c r="C423" s="241"/>
      <c r="D423" s="242" t="s">
        <v>200</v>
      </c>
      <c r="E423" s="243" t="s">
        <v>1</v>
      </c>
      <c r="F423" s="244" t="s">
        <v>624</v>
      </c>
      <c r="G423" s="241"/>
      <c r="H423" s="245">
        <v>15</v>
      </c>
      <c r="I423" s="246"/>
      <c r="J423" s="241"/>
      <c r="K423" s="241"/>
      <c r="L423" s="247"/>
      <c r="M423" s="248"/>
      <c r="N423" s="249"/>
      <c r="O423" s="249"/>
      <c r="P423" s="249"/>
      <c r="Q423" s="249"/>
      <c r="R423" s="249"/>
      <c r="S423" s="249"/>
      <c r="T423" s="25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1" t="s">
        <v>200</v>
      </c>
      <c r="AU423" s="251" t="s">
        <v>86</v>
      </c>
      <c r="AV423" s="13" t="s">
        <v>86</v>
      </c>
      <c r="AW423" s="13" t="s">
        <v>32</v>
      </c>
      <c r="AX423" s="13" t="s">
        <v>76</v>
      </c>
      <c r="AY423" s="251" t="s">
        <v>191</v>
      </c>
    </row>
    <row r="424" spans="1:51" s="14" customFormat="1" ht="12">
      <c r="A424" s="14"/>
      <c r="B424" s="252"/>
      <c r="C424" s="253"/>
      <c r="D424" s="242" t="s">
        <v>200</v>
      </c>
      <c r="E424" s="254" t="s">
        <v>1</v>
      </c>
      <c r="F424" s="255" t="s">
        <v>214</v>
      </c>
      <c r="G424" s="253"/>
      <c r="H424" s="256">
        <v>28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2" t="s">
        <v>200</v>
      </c>
      <c r="AU424" s="262" t="s">
        <v>86</v>
      </c>
      <c r="AV424" s="14" t="s">
        <v>198</v>
      </c>
      <c r="AW424" s="14" t="s">
        <v>32</v>
      </c>
      <c r="AX424" s="14" t="s">
        <v>84</v>
      </c>
      <c r="AY424" s="262" t="s">
        <v>191</v>
      </c>
    </row>
    <row r="425" spans="1:65" s="2" customFormat="1" ht="24.15" customHeight="1">
      <c r="A425" s="39"/>
      <c r="B425" s="40"/>
      <c r="C425" s="227" t="s">
        <v>625</v>
      </c>
      <c r="D425" s="227" t="s">
        <v>193</v>
      </c>
      <c r="E425" s="228" t="s">
        <v>626</v>
      </c>
      <c r="F425" s="229" t="s">
        <v>627</v>
      </c>
      <c r="G425" s="230" t="s">
        <v>209</v>
      </c>
      <c r="H425" s="231">
        <v>37.334</v>
      </c>
      <c r="I425" s="232"/>
      <c r="J425" s="233">
        <f>ROUND(I425*H425,2)</f>
        <v>0</v>
      </c>
      <c r="K425" s="229" t="s">
        <v>1</v>
      </c>
      <c r="L425" s="45"/>
      <c r="M425" s="234" t="s">
        <v>1</v>
      </c>
      <c r="N425" s="235" t="s">
        <v>41</v>
      </c>
      <c r="O425" s="92"/>
      <c r="P425" s="236">
        <f>O425*H425</f>
        <v>0</v>
      </c>
      <c r="Q425" s="236">
        <v>2.50587</v>
      </c>
      <c r="R425" s="236">
        <f>Q425*H425</f>
        <v>93.55415058</v>
      </c>
      <c r="S425" s="236">
        <v>0</v>
      </c>
      <c r="T425" s="23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8" t="s">
        <v>198</v>
      </c>
      <c r="AT425" s="238" t="s">
        <v>193</v>
      </c>
      <c r="AU425" s="238" t="s">
        <v>86</v>
      </c>
      <c r="AY425" s="18" t="s">
        <v>191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8" t="s">
        <v>84</v>
      </c>
      <c r="BK425" s="239">
        <f>ROUND(I425*H425,2)</f>
        <v>0</v>
      </c>
      <c r="BL425" s="18" t="s">
        <v>198</v>
      </c>
      <c r="BM425" s="238" t="s">
        <v>628</v>
      </c>
    </row>
    <row r="426" spans="1:51" s="13" customFormat="1" ht="12">
      <c r="A426" s="13"/>
      <c r="B426" s="240"/>
      <c r="C426" s="241"/>
      <c r="D426" s="242" t="s">
        <v>200</v>
      </c>
      <c r="E426" s="243" t="s">
        <v>1</v>
      </c>
      <c r="F426" s="244" t="s">
        <v>629</v>
      </c>
      <c r="G426" s="241"/>
      <c r="H426" s="245">
        <v>37.334</v>
      </c>
      <c r="I426" s="246"/>
      <c r="J426" s="241"/>
      <c r="K426" s="241"/>
      <c r="L426" s="247"/>
      <c r="M426" s="248"/>
      <c r="N426" s="249"/>
      <c r="O426" s="249"/>
      <c r="P426" s="249"/>
      <c r="Q426" s="249"/>
      <c r="R426" s="249"/>
      <c r="S426" s="249"/>
      <c r="T426" s="25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1" t="s">
        <v>200</v>
      </c>
      <c r="AU426" s="251" t="s">
        <v>86</v>
      </c>
      <c r="AV426" s="13" t="s">
        <v>86</v>
      </c>
      <c r="AW426" s="13" t="s">
        <v>32</v>
      </c>
      <c r="AX426" s="13" t="s">
        <v>84</v>
      </c>
      <c r="AY426" s="251" t="s">
        <v>191</v>
      </c>
    </row>
    <row r="427" spans="1:63" s="12" customFormat="1" ht="22.8" customHeight="1">
      <c r="A427" s="12"/>
      <c r="B427" s="211"/>
      <c r="C427" s="212"/>
      <c r="D427" s="213" t="s">
        <v>75</v>
      </c>
      <c r="E427" s="225" t="s">
        <v>221</v>
      </c>
      <c r="F427" s="225" t="s">
        <v>630</v>
      </c>
      <c r="G427" s="212"/>
      <c r="H427" s="212"/>
      <c r="I427" s="215"/>
      <c r="J427" s="226">
        <f>BK427</f>
        <v>0</v>
      </c>
      <c r="K427" s="212"/>
      <c r="L427" s="217"/>
      <c r="M427" s="218"/>
      <c r="N427" s="219"/>
      <c r="O427" s="219"/>
      <c r="P427" s="220">
        <f>SUM(P428:P455)</f>
        <v>0</v>
      </c>
      <c r="Q427" s="219"/>
      <c r="R427" s="220">
        <f>SUM(R428:R455)</f>
        <v>218.8721084</v>
      </c>
      <c r="S427" s="219"/>
      <c r="T427" s="221">
        <f>SUM(T428:T455)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22" t="s">
        <v>84</v>
      </c>
      <c r="AT427" s="223" t="s">
        <v>75</v>
      </c>
      <c r="AU427" s="223" t="s">
        <v>84</v>
      </c>
      <c r="AY427" s="222" t="s">
        <v>191</v>
      </c>
      <c r="BK427" s="224">
        <f>SUM(BK428:BK455)</f>
        <v>0</v>
      </c>
    </row>
    <row r="428" spans="1:65" s="2" customFormat="1" ht="24.15" customHeight="1">
      <c r="A428" s="39"/>
      <c r="B428" s="40"/>
      <c r="C428" s="227" t="s">
        <v>631</v>
      </c>
      <c r="D428" s="227" t="s">
        <v>193</v>
      </c>
      <c r="E428" s="228" t="s">
        <v>632</v>
      </c>
      <c r="F428" s="229" t="s">
        <v>633</v>
      </c>
      <c r="G428" s="230" t="s">
        <v>196</v>
      </c>
      <c r="H428" s="231">
        <v>469.57</v>
      </c>
      <c r="I428" s="232"/>
      <c r="J428" s="233">
        <f>ROUND(I428*H428,2)</f>
        <v>0</v>
      </c>
      <c r="K428" s="229" t="s">
        <v>210</v>
      </c>
      <c r="L428" s="45"/>
      <c r="M428" s="234" t="s">
        <v>1</v>
      </c>
      <c r="N428" s="235" t="s">
        <v>41</v>
      </c>
      <c r="O428" s="92"/>
      <c r="P428" s="236">
        <f>O428*H428</f>
        <v>0</v>
      </c>
      <c r="Q428" s="236">
        <v>0</v>
      </c>
      <c r="R428" s="236">
        <f>Q428*H428</f>
        <v>0</v>
      </c>
      <c r="S428" s="236">
        <v>0</v>
      </c>
      <c r="T428" s="23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8" t="s">
        <v>198</v>
      </c>
      <c r="AT428" s="238" t="s">
        <v>193</v>
      </c>
      <c r="AU428" s="238" t="s">
        <v>86</v>
      </c>
      <c r="AY428" s="18" t="s">
        <v>191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8" t="s">
        <v>84</v>
      </c>
      <c r="BK428" s="239">
        <f>ROUND(I428*H428,2)</f>
        <v>0</v>
      </c>
      <c r="BL428" s="18" t="s">
        <v>198</v>
      </c>
      <c r="BM428" s="238" t="s">
        <v>634</v>
      </c>
    </row>
    <row r="429" spans="1:51" s="13" customFormat="1" ht="12">
      <c r="A429" s="13"/>
      <c r="B429" s="240"/>
      <c r="C429" s="241"/>
      <c r="D429" s="242" t="s">
        <v>200</v>
      </c>
      <c r="E429" s="243" t="s">
        <v>1</v>
      </c>
      <c r="F429" s="244" t="s">
        <v>281</v>
      </c>
      <c r="G429" s="241"/>
      <c r="H429" s="245">
        <v>262.1</v>
      </c>
      <c r="I429" s="246"/>
      <c r="J429" s="241"/>
      <c r="K429" s="241"/>
      <c r="L429" s="247"/>
      <c r="M429" s="248"/>
      <c r="N429" s="249"/>
      <c r="O429" s="249"/>
      <c r="P429" s="249"/>
      <c r="Q429" s="249"/>
      <c r="R429" s="249"/>
      <c r="S429" s="249"/>
      <c r="T429" s="25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1" t="s">
        <v>200</v>
      </c>
      <c r="AU429" s="251" t="s">
        <v>86</v>
      </c>
      <c r="AV429" s="13" t="s">
        <v>86</v>
      </c>
      <c r="AW429" s="13" t="s">
        <v>32</v>
      </c>
      <c r="AX429" s="13" t="s">
        <v>76</v>
      </c>
      <c r="AY429" s="251" t="s">
        <v>191</v>
      </c>
    </row>
    <row r="430" spans="1:51" s="13" customFormat="1" ht="12">
      <c r="A430" s="13"/>
      <c r="B430" s="240"/>
      <c r="C430" s="241"/>
      <c r="D430" s="242" t="s">
        <v>200</v>
      </c>
      <c r="E430" s="243" t="s">
        <v>1</v>
      </c>
      <c r="F430" s="244" t="s">
        <v>635</v>
      </c>
      <c r="G430" s="241"/>
      <c r="H430" s="245">
        <v>48.67</v>
      </c>
      <c r="I430" s="246"/>
      <c r="J430" s="241"/>
      <c r="K430" s="241"/>
      <c r="L430" s="247"/>
      <c r="M430" s="248"/>
      <c r="N430" s="249"/>
      <c r="O430" s="249"/>
      <c r="P430" s="249"/>
      <c r="Q430" s="249"/>
      <c r="R430" s="249"/>
      <c r="S430" s="249"/>
      <c r="T430" s="25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1" t="s">
        <v>200</v>
      </c>
      <c r="AU430" s="251" t="s">
        <v>86</v>
      </c>
      <c r="AV430" s="13" t="s">
        <v>86</v>
      </c>
      <c r="AW430" s="13" t="s">
        <v>32</v>
      </c>
      <c r="AX430" s="13" t="s">
        <v>76</v>
      </c>
      <c r="AY430" s="251" t="s">
        <v>191</v>
      </c>
    </row>
    <row r="431" spans="1:51" s="13" customFormat="1" ht="12">
      <c r="A431" s="13"/>
      <c r="B431" s="240"/>
      <c r="C431" s="241"/>
      <c r="D431" s="242" t="s">
        <v>200</v>
      </c>
      <c r="E431" s="243" t="s">
        <v>1</v>
      </c>
      <c r="F431" s="244" t="s">
        <v>283</v>
      </c>
      <c r="G431" s="241"/>
      <c r="H431" s="245">
        <v>155.44</v>
      </c>
      <c r="I431" s="246"/>
      <c r="J431" s="241"/>
      <c r="K431" s="241"/>
      <c r="L431" s="247"/>
      <c r="M431" s="248"/>
      <c r="N431" s="249"/>
      <c r="O431" s="249"/>
      <c r="P431" s="249"/>
      <c r="Q431" s="249"/>
      <c r="R431" s="249"/>
      <c r="S431" s="249"/>
      <c r="T431" s="25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1" t="s">
        <v>200</v>
      </c>
      <c r="AU431" s="251" t="s">
        <v>86</v>
      </c>
      <c r="AV431" s="13" t="s">
        <v>86</v>
      </c>
      <c r="AW431" s="13" t="s">
        <v>32</v>
      </c>
      <c r="AX431" s="13" t="s">
        <v>76</v>
      </c>
      <c r="AY431" s="251" t="s">
        <v>191</v>
      </c>
    </row>
    <row r="432" spans="1:51" s="13" customFormat="1" ht="12">
      <c r="A432" s="13"/>
      <c r="B432" s="240"/>
      <c r="C432" s="241"/>
      <c r="D432" s="242" t="s">
        <v>200</v>
      </c>
      <c r="E432" s="243" t="s">
        <v>1</v>
      </c>
      <c r="F432" s="244" t="s">
        <v>285</v>
      </c>
      <c r="G432" s="241"/>
      <c r="H432" s="245">
        <v>3.36</v>
      </c>
      <c r="I432" s="246"/>
      <c r="J432" s="241"/>
      <c r="K432" s="241"/>
      <c r="L432" s="247"/>
      <c r="M432" s="248"/>
      <c r="N432" s="249"/>
      <c r="O432" s="249"/>
      <c r="P432" s="249"/>
      <c r="Q432" s="249"/>
      <c r="R432" s="249"/>
      <c r="S432" s="249"/>
      <c r="T432" s="25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1" t="s">
        <v>200</v>
      </c>
      <c r="AU432" s="251" t="s">
        <v>86</v>
      </c>
      <c r="AV432" s="13" t="s">
        <v>86</v>
      </c>
      <c r="AW432" s="13" t="s">
        <v>32</v>
      </c>
      <c r="AX432" s="13" t="s">
        <v>76</v>
      </c>
      <c r="AY432" s="251" t="s">
        <v>191</v>
      </c>
    </row>
    <row r="433" spans="1:51" s="14" customFormat="1" ht="12">
      <c r="A433" s="14"/>
      <c r="B433" s="252"/>
      <c r="C433" s="253"/>
      <c r="D433" s="242" t="s">
        <v>200</v>
      </c>
      <c r="E433" s="254" t="s">
        <v>1</v>
      </c>
      <c r="F433" s="255" t="s">
        <v>214</v>
      </c>
      <c r="G433" s="253"/>
      <c r="H433" s="256">
        <v>469.57000000000005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2" t="s">
        <v>200</v>
      </c>
      <c r="AU433" s="262" t="s">
        <v>86</v>
      </c>
      <c r="AV433" s="14" t="s">
        <v>198</v>
      </c>
      <c r="AW433" s="14" t="s">
        <v>32</v>
      </c>
      <c r="AX433" s="14" t="s">
        <v>84</v>
      </c>
      <c r="AY433" s="262" t="s">
        <v>191</v>
      </c>
    </row>
    <row r="434" spans="1:65" s="2" customFormat="1" ht="24.15" customHeight="1">
      <c r="A434" s="39"/>
      <c r="B434" s="40"/>
      <c r="C434" s="227" t="s">
        <v>636</v>
      </c>
      <c r="D434" s="227" t="s">
        <v>193</v>
      </c>
      <c r="E434" s="228" t="s">
        <v>637</v>
      </c>
      <c r="F434" s="229" t="s">
        <v>638</v>
      </c>
      <c r="G434" s="230" t="s">
        <v>196</v>
      </c>
      <c r="H434" s="231">
        <v>68.8</v>
      </c>
      <c r="I434" s="232"/>
      <c r="J434" s="233">
        <f>ROUND(I434*H434,2)</f>
        <v>0</v>
      </c>
      <c r="K434" s="229" t="s">
        <v>210</v>
      </c>
      <c r="L434" s="45"/>
      <c r="M434" s="234" t="s">
        <v>1</v>
      </c>
      <c r="N434" s="235" t="s">
        <v>41</v>
      </c>
      <c r="O434" s="92"/>
      <c r="P434" s="236">
        <f>O434*H434</f>
        <v>0</v>
      </c>
      <c r="Q434" s="236">
        <v>0.345</v>
      </c>
      <c r="R434" s="236">
        <f>Q434*H434</f>
        <v>23.735999999999997</v>
      </c>
      <c r="S434" s="236">
        <v>0</v>
      </c>
      <c r="T434" s="237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8" t="s">
        <v>198</v>
      </c>
      <c r="AT434" s="238" t="s">
        <v>193</v>
      </c>
      <c r="AU434" s="238" t="s">
        <v>86</v>
      </c>
      <c r="AY434" s="18" t="s">
        <v>191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8" t="s">
        <v>84</v>
      </c>
      <c r="BK434" s="239">
        <f>ROUND(I434*H434,2)</f>
        <v>0</v>
      </c>
      <c r="BL434" s="18" t="s">
        <v>198</v>
      </c>
      <c r="BM434" s="238" t="s">
        <v>639</v>
      </c>
    </row>
    <row r="435" spans="1:51" s="13" customFormat="1" ht="12">
      <c r="A435" s="13"/>
      <c r="B435" s="240"/>
      <c r="C435" s="241"/>
      <c r="D435" s="242" t="s">
        <v>200</v>
      </c>
      <c r="E435" s="243" t="s">
        <v>1</v>
      </c>
      <c r="F435" s="244" t="s">
        <v>284</v>
      </c>
      <c r="G435" s="241"/>
      <c r="H435" s="245">
        <v>68.8</v>
      </c>
      <c r="I435" s="246"/>
      <c r="J435" s="241"/>
      <c r="K435" s="241"/>
      <c r="L435" s="247"/>
      <c r="M435" s="248"/>
      <c r="N435" s="249"/>
      <c r="O435" s="249"/>
      <c r="P435" s="249"/>
      <c r="Q435" s="249"/>
      <c r="R435" s="249"/>
      <c r="S435" s="249"/>
      <c r="T435" s="25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1" t="s">
        <v>200</v>
      </c>
      <c r="AU435" s="251" t="s">
        <v>86</v>
      </c>
      <c r="AV435" s="13" t="s">
        <v>86</v>
      </c>
      <c r="AW435" s="13" t="s">
        <v>32</v>
      </c>
      <c r="AX435" s="13" t="s">
        <v>84</v>
      </c>
      <c r="AY435" s="251" t="s">
        <v>191</v>
      </c>
    </row>
    <row r="436" spans="1:65" s="2" customFormat="1" ht="24.15" customHeight="1">
      <c r="A436" s="39"/>
      <c r="B436" s="40"/>
      <c r="C436" s="227" t="s">
        <v>640</v>
      </c>
      <c r="D436" s="227" t="s">
        <v>193</v>
      </c>
      <c r="E436" s="228" t="s">
        <v>641</v>
      </c>
      <c r="F436" s="229" t="s">
        <v>642</v>
      </c>
      <c r="G436" s="230" t="s">
        <v>196</v>
      </c>
      <c r="H436" s="231">
        <v>68.8</v>
      </c>
      <c r="I436" s="232"/>
      <c r="J436" s="233">
        <f>ROUND(I436*H436,2)</f>
        <v>0</v>
      </c>
      <c r="K436" s="229" t="s">
        <v>210</v>
      </c>
      <c r="L436" s="45"/>
      <c r="M436" s="234" t="s">
        <v>1</v>
      </c>
      <c r="N436" s="235" t="s">
        <v>41</v>
      </c>
      <c r="O436" s="92"/>
      <c r="P436" s="236">
        <f>O436*H436</f>
        <v>0</v>
      </c>
      <c r="Q436" s="236">
        <v>0.46</v>
      </c>
      <c r="R436" s="236">
        <f>Q436*H436</f>
        <v>31.648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198</v>
      </c>
      <c r="AT436" s="238" t="s">
        <v>193</v>
      </c>
      <c r="AU436" s="238" t="s">
        <v>86</v>
      </c>
      <c r="AY436" s="18" t="s">
        <v>191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84</v>
      </c>
      <c r="BK436" s="239">
        <f>ROUND(I436*H436,2)</f>
        <v>0</v>
      </c>
      <c r="BL436" s="18" t="s">
        <v>198</v>
      </c>
      <c r="BM436" s="238" t="s">
        <v>643</v>
      </c>
    </row>
    <row r="437" spans="1:51" s="13" customFormat="1" ht="12">
      <c r="A437" s="13"/>
      <c r="B437" s="240"/>
      <c r="C437" s="241"/>
      <c r="D437" s="242" t="s">
        <v>200</v>
      </c>
      <c r="E437" s="243" t="s">
        <v>1</v>
      </c>
      <c r="F437" s="244" t="s">
        <v>284</v>
      </c>
      <c r="G437" s="241"/>
      <c r="H437" s="245">
        <v>68.8</v>
      </c>
      <c r="I437" s="246"/>
      <c r="J437" s="241"/>
      <c r="K437" s="241"/>
      <c r="L437" s="247"/>
      <c r="M437" s="248"/>
      <c r="N437" s="249"/>
      <c r="O437" s="249"/>
      <c r="P437" s="249"/>
      <c r="Q437" s="249"/>
      <c r="R437" s="249"/>
      <c r="S437" s="249"/>
      <c r="T437" s="25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1" t="s">
        <v>200</v>
      </c>
      <c r="AU437" s="251" t="s">
        <v>86</v>
      </c>
      <c r="AV437" s="13" t="s">
        <v>86</v>
      </c>
      <c r="AW437" s="13" t="s">
        <v>32</v>
      </c>
      <c r="AX437" s="13" t="s">
        <v>84</v>
      </c>
      <c r="AY437" s="251" t="s">
        <v>191</v>
      </c>
    </row>
    <row r="438" spans="1:65" s="2" customFormat="1" ht="37.8" customHeight="1">
      <c r="A438" s="39"/>
      <c r="B438" s="40"/>
      <c r="C438" s="227" t="s">
        <v>644</v>
      </c>
      <c r="D438" s="227" t="s">
        <v>193</v>
      </c>
      <c r="E438" s="228" t="s">
        <v>645</v>
      </c>
      <c r="F438" s="229" t="s">
        <v>646</v>
      </c>
      <c r="G438" s="230" t="s">
        <v>196</v>
      </c>
      <c r="H438" s="231">
        <v>68.8</v>
      </c>
      <c r="I438" s="232"/>
      <c r="J438" s="233">
        <f>ROUND(I438*H438,2)</f>
        <v>0</v>
      </c>
      <c r="K438" s="229" t="s">
        <v>210</v>
      </c>
      <c r="L438" s="45"/>
      <c r="M438" s="234" t="s">
        <v>1</v>
      </c>
      <c r="N438" s="235" t="s">
        <v>41</v>
      </c>
      <c r="O438" s="92"/>
      <c r="P438" s="236">
        <f>O438*H438</f>
        <v>0</v>
      </c>
      <c r="Q438" s="236">
        <v>0.26376</v>
      </c>
      <c r="R438" s="236">
        <f>Q438*H438</f>
        <v>18.146687999999997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198</v>
      </c>
      <c r="AT438" s="238" t="s">
        <v>193</v>
      </c>
      <c r="AU438" s="238" t="s">
        <v>86</v>
      </c>
      <c r="AY438" s="18" t="s">
        <v>191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84</v>
      </c>
      <c r="BK438" s="239">
        <f>ROUND(I438*H438,2)</f>
        <v>0</v>
      </c>
      <c r="BL438" s="18" t="s">
        <v>198</v>
      </c>
      <c r="BM438" s="238" t="s">
        <v>647</v>
      </c>
    </row>
    <row r="439" spans="1:51" s="13" customFormat="1" ht="12">
      <c r="A439" s="13"/>
      <c r="B439" s="240"/>
      <c r="C439" s="241"/>
      <c r="D439" s="242" t="s">
        <v>200</v>
      </c>
      <c r="E439" s="243" t="s">
        <v>1</v>
      </c>
      <c r="F439" s="244" t="s">
        <v>284</v>
      </c>
      <c r="G439" s="241"/>
      <c r="H439" s="245">
        <v>68.8</v>
      </c>
      <c r="I439" s="246"/>
      <c r="J439" s="241"/>
      <c r="K439" s="241"/>
      <c r="L439" s="247"/>
      <c r="M439" s="248"/>
      <c r="N439" s="249"/>
      <c r="O439" s="249"/>
      <c r="P439" s="249"/>
      <c r="Q439" s="249"/>
      <c r="R439" s="249"/>
      <c r="S439" s="249"/>
      <c r="T439" s="25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1" t="s">
        <v>200</v>
      </c>
      <c r="AU439" s="251" t="s">
        <v>86</v>
      </c>
      <c r="AV439" s="13" t="s">
        <v>86</v>
      </c>
      <c r="AW439" s="13" t="s">
        <v>32</v>
      </c>
      <c r="AX439" s="13" t="s">
        <v>84</v>
      </c>
      <c r="AY439" s="251" t="s">
        <v>191</v>
      </c>
    </row>
    <row r="440" spans="1:65" s="2" customFormat="1" ht="33" customHeight="1">
      <c r="A440" s="39"/>
      <c r="B440" s="40"/>
      <c r="C440" s="227" t="s">
        <v>648</v>
      </c>
      <c r="D440" s="227" t="s">
        <v>193</v>
      </c>
      <c r="E440" s="228" t="s">
        <v>649</v>
      </c>
      <c r="F440" s="229" t="s">
        <v>650</v>
      </c>
      <c r="G440" s="230" t="s">
        <v>196</v>
      </c>
      <c r="H440" s="231">
        <v>68.8</v>
      </c>
      <c r="I440" s="232"/>
      <c r="J440" s="233">
        <f>ROUND(I440*H440,2)</f>
        <v>0</v>
      </c>
      <c r="K440" s="229" t="s">
        <v>210</v>
      </c>
      <c r="L440" s="45"/>
      <c r="M440" s="234" t="s">
        <v>1</v>
      </c>
      <c r="N440" s="235" t="s">
        <v>41</v>
      </c>
      <c r="O440" s="92"/>
      <c r="P440" s="236">
        <f>O440*H440</f>
        <v>0</v>
      </c>
      <c r="Q440" s="236">
        <v>0.12966</v>
      </c>
      <c r="R440" s="236">
        <f>Q440*H440</f>
        <v>8.920608</v>
      </c>
      <c r="S440" s="236">
        <v>0</v>
      </c>
      <c r="T440" s="23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8" t="s">
        <v>198</v>
      </c>
      <c r="AT440" s="238" t="s">
        <v>193</v>
      </c>
      <c r="AU440" s="238" t="s">
        <v>86</v>
      </c>
      <c r="AY440" s="18" t="s">
        <v>191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8" t="s">
        <v>84</v>
      </c>
      <c r="BK440" s="239">
        <f>ROUND(I440*H440,2)</f>
        <v>0</v>
      </c>
      <c r="BL440" s="18" t="s">
        <v>198</v>
      </c>
      <c r="BM440" s="238" t="s">
        <v>651</v>
      </c>
    </row>
    <row r="441" spans="1:51" s="13" customFormat="1" ht="12">
      <c r="A441" s="13"/>
      <c r="B441" s="240"/>
      <c r="C441" s="241"/>
      <c r="D441" s="242" t="s">
        <v>200</v>
      </c>
      <c r="E441" s="243" t="s">
        <v>1</v>
      </c>
      <c r="F441" s="244" t="s">
        <v>284</v>
      </c>
      <c r="G441" s="241"/>
      <c r="H441" s="245">
        <v>68.8</v>
      </c>
      <c r="I441" s="246"/>
      <c r="J441" s="241"/>
      <c r="K441" s="241"/>
      <c r="L441" s="247"/>
      <c r="M441" s="248"/>
      <c r="N441" s="249"/>
      <c r="O441" s="249"/>
      <c r="P441" s="249"/>
      <c r="Q441" s="249"/>
      <c r="R441" s="249"/>
      <c r="S441" s="249"/>
      <c r="T441" s="25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1" t="s">
        <v>200</v>
      </c>
      <c r="AU441" s="251" t="s">
        <v>86</v>
      </c>
      <c r="AV441" s="13" t="s">
        <v>86</v>
      </c>
      <c r="AW441" s="13" t="s">
        <v>32</v>
      </c>
      <c r="AX441" s="13" t="s">
        <v>84</v>
      </c>
      <c r="AY441" s="251" t="s">
        <v>191</v>
      </c>
    </row>
    <row r="442" spans="1:65" s="2" customFormat="1" ht="24.15" customHeight="1">
      <c r="A442" s="39"/>
      <c r="B442" s="40"/>
      <c r="C442" s="227" t="s">
        <v>652</v>
      </c>
      <c r="D442" s="227" t="s">
        <v>193</v>
      </c>
      <c r="E442" s="228" t="s">
        <v>653</v>
      </c>
      <c r="F442" s="229" t="s">
        <v>654</v>
      </c>
      <c r="G442" s="230" t="s">
        <v>196</v>
      </c>
      <c r="H442" s="231">
        <v>3.36</v>
      </c>
      <c r="I442" s="232"/>
      <c r="J442" s="233">
        <f>ROUND(I442*H442,2)</f>
        <v>0</v>
      </c>
      <c r="K442" s="229" t="s">
        <v>210</v>
      </c>
      <c r="L442" s="45"/>
      <c r="M442" s="234" t="s">
        <v>1</v>
      </c>
      <c r="N442" s="235" t="s">
        <v>41</v>
      </c>
      <c r="O442" s="92"/>
      <c r="P442" s="236">
        <f>O442*H442</f>
        <v>0</v>
      </c>
      <c r="Q442" s="236">
        <v>0.08922</v>
      </c>
      <c r="R442" s="236">
        <f>Q442*H442</f>
        <v>0.29977919999999997</v>
      </c>
      <c r="S442" s="236">
        <v>0</v>
      </c>
      <c r="T442" s="23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8" t="s">
        <v>198</v>
      </c>
      <c r="AT442" s="238" t="s">
        <v>193</v>
      </c>
      <c r="AU442" s="238" t="s">
        <v>86</v>
      </c>
      <c r="AY442" s="18" t="s">
        <v>191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8" t="s">
        <v>84</v>
      </c>
      <c r="BK442" s="239">
        <f>ROUND(I442*H442,2)</f>
        <v>0</v>
      </c>
      <c r="BL442" s="18" t="s">
        <v>198</v>
      </c>
      <c r="BM442" s="238" t="s">
        <v>655</v>
      </c>
    </row>
    <row r="443" spans="1:51" s="13" customFormat="1" ht="12">
      <c r="A443" s="13"/>
      <c r="B443" s="240"/>
      <c r="C443" s="241"/>
      <c r="D443" s="242" t="s">
        <v>200</v>
      </c>
      <c r="E443" s="243" t="s">
        <v>1</v>
      </c>
      <c r="F443" s="244" t="s">
        <v>285</v>
      </c>
      <c r="G443" s="241"/>
      <c r="H443" s="245">
        <v>3.36</v>
      </c>
      <c r="I443" s="246"/>
      <c r="J443" s="241"/>
      <c r="K443" s="241"/>
      <c r="L443" s="247"/>
      <c r="M443" s="248"/>
      <c r="N443" s="249"/>
      <c r="O443" s="249"/>
      <c r="P443" s="249"/>
      <c r="Q443" s="249"/>
      <c r="R443" s="249"/>
      <c r="S443" s="249"/>
      <c r="T443" s="25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1" t="s">
        <v>200</v>
      </c>
      <c r="AU443" s="251" t="s">
        <v>86</v>
      </c>
      <c r="AV443" s="13" t="s">
        <v>86</v>
      </c>
      <c r="AW443" s="13" t="s">
        <v>32</v>
      </c>
      <c r="AX443" s="13" t="s">
        <v>84</v>
      </c>
      <c r="AY443" s="251" t="s">
        <v>191</v>
      </c>
    </row>
    <row r="444" spans="1:65" s="2" customFormat="1" ht="21.75" customHeight="1">
      <c r="A444" s="39"/>
      <c r="B444" s="40"/>
      <c r="C444" s="284" t="s">
        <v>656</v>
      </c>
      <c r="D444" s="284" t="s">
        <v>310</v>
      </c>
      <c r="E444" s="285" t="s">
        <v>657</v>
      </c>
      <c r="F444" s="286" t="s">
        <v>658</v>
      </c>
      <c r="G444" s="287" t="s">
        <v>196</v>
      </c>
      <c r="H444" s="288">
        <v>3.696</v>
      </c>
      <c r="I444" s="289"/>
      <c r="J444" s="290">
        <f>ROUND(I444*H444,2)</f>
        <v>0</v>
      </c>
      <c r="K444" s="286" t="s">
        <v>1</v>
      </c>
      <c r="L444" s="291"/>
      <c r="M444" s="292" t="s">
        <v>1</v>
      </c>
      <c r="N444" s="293" t="s">
        <v>41</v>
      </c>
      <c r="O444" s="92"/>
      <c r="P444" s="236">
        <f>O444*H444</f>
        <v>0</v>
      </c>
      <c r="Q444" s="236">
        <v>0.042</v>
      </c>
      <c r="R444" s="236">
        <f>Q444*H444</f>
        <v>0.155232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247</v>
      </c>
      <c r="AT444" s="238" t="s">
        <v>310</v>
      </c>
      <c r="AU444" s="238" t="s">
        <v>86</v>
      </c>
      <c r="AY444" s="18" t="s">
        <v>191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84</v>
      </c>
      <c r="BK444" s="239">
        <f>ROUND(I444*H444,2)</f>
        <v>0</v>
      </c>
      <c r="BL444" s="18" t="s">
        <v>198</v>
      </c>
      <c r="BM444" s="238" t="s">
        <v>659</v>
      </c>
    </row>
    <row r="445" spans="1:51" s="13" customFormat="1" ht="12">
      <c r="A445" s="13"/>
      <c r="B445" s="240"/>
      <c r="C445" s="241"/>
      <c r="D445" s="242" t="s">
        <v>200</v>
      </c>
      <c r="E445" s="241"/>
      <c r="F445" s="244" t="s">
        <v>660</v>
      </c>
      <c r="G445" s="241"/>
      <c r="H445" s="245">
        <v>3.696</v>
      </c>
      <c r="I445" s="246"/>
      <c r="J445" s="241"/>
      <c r="K445" s="241"/>
      <c r="L445" s="247"/>
      <c r="M445" s="248"/>
      <c r="N445" s="249"/>
      <c r="O445" s="249"/>
      <c r="P445" s="249"/>
      <c r="Q445" s="249"/>
      <c r="R445" s="249"/>
      <c r="S445" s="249"/>
      <c r="T445" s="25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1" t="s">
        <v>200</v>
      </c>
      <c r="AU445" s="251" t="s">
        <v>86</v>
      </c>
      <c r="AV445" s="13" t="s">
        <v>86</v>
      </c>
      <c r="AW445" s="13" t="s">
        <v>4</v>
      </c>
      <c r="AX445" s="13" t="s">
        <v>84</v>
      </c>
      <c r="AY445" s="251" t="s">
        <v>191</v>
      </c>
    </row>
    <row r="446" spans="1:65" s="2" customFormat="1" ht="24.15" customHeight="1">
      <c r="A446" s="39"/>
      <c r="B446" s="40"/>
      <c r="C446" s="227" t="s">
        <v>661</v>
      </c>
      <c r="D446" s="227" t="s">
        <v>193</v>
      </c>
      <c r="E446" s="228" t="s">
        <v>662</v>
      </c>
      <c r="F446" s="229" t="s">
        <v>663</v>
      </c>
      <c r="G446" s="230" t="s">
        <v>196</v>
      </c>
      <c r="H446" s="231">
        <v>48.67</v>
      </c>
      <c r="I446" s="232"/>
      <c r="J446" s="233">
        <f>ROUND(I446*H446,2)</f>
        <v>0</v>
      </c>
      <c r="K446" s="229" t="s">
        <v>210</v>
      </c>
      <c r="L446" s="45"/>
      <c r="M446" s="234" t="s">
        <v>1</v>
      </c>
      <c r="N446" s="235" t="s">
        <v>41</v>
      </c>
      <c r="O446" s="92"/>
      <c r="P446" s="236">
        <f>O446*H446</f>
        <v>0</v>
      </c>
      <c r="Q446" s="236">
        <v>0.09062</v>
      </c>
      <c r="R446" s="236">
        <f>Q446*H446</f>
        <v>4.4104754</v>
      </c>
      <c r="S446" s="236">
        <v>0</v>
      </c>
      <c r="T446" s="23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8" t="s">
        <v>198</v>
      </c>
      <c r="AT446" s="238" t="s">
        <v>193</v>
      </c>
      <c r="AU446" s="238" t="s">
        <v>86</v>
      </c>
      <c r="AY446" s="18" t="s">
        <v>191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8" t="s">
        <v>84</v>
      </c>
      <c r="BK446" s="239">
        <f>ROUND(I446*H446,2)</f>
        <v>0</v>
      </c>
      <c r="BL446" s="18" t="s">
        <v>198</v>
      </c>
      <c r="BM446" s="238" t="s">
        <v>664</v>
      </c>
    </row>
    <row r="447" spans="1:51" s="13" customFormat="1" ht="12">
      <c r="A447" s="13"/>
      <c r="B447" s="240"/>
      <c r="C447" s="241"/>
      <c r="D447" s="242" t="s">
        <v>200</v>
      </c>
      <c r="E447" s="243" t="s">
        <v>1</v>
      </c>
      <c r="F447" s="244" t="s">
        <v>635</v>
      </c>
      <c r="G447" s="241"/>
      <c r="H447" s="245">
        <v>48.67</v>
      </c>
      <c r="I447" s="246"/>
      <c r="J447" s="241"/>
      <c r="K447" s="241"/>
      <c r="L447" s="247"/>
      <c r="M447" s="248"/>
      <c r="N447" s="249"/>
      <c r="O447" s="249"/>
      <c r="P447" s="249"/>
      <c r="Q447" s="249"/>
      <c r="R447" s="249"/>
      <c r="S447" s="249"/>
      <c r="T447" s="25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1" t="s">
        <v>200</v>
      </c>
      <c r="AU447" s="251" t="s">
        <v>86</v>
      </c>
      <c r="AV447" s="13" t="s">
        <v>86</v>
      </c>
      <c r="AW447" s="13" t="s">
        <v>32</v>
      </c>
      <c r="AX447" s="13" t="s">
        <v>84</v>
      </c>
      <c r="AY447" s="251" t="s">
        <v>191</v>
      </c>
    </row>
    <row r="448" spans="1:65" s="2" customFormat="1" ht="21.75" customHeight="1">
      <c r="A448" s="39"/>
      <c r="B448" s="40"/>
      <c r="C448" s="284" t="s">
        <v>665</v>
      </c>
      <c r="D448" s="284" t="s">
        <v>310</v>
      </c>
      <c r="E448" s="285" t="s">
        <v>666</v>
      </c>
      <c r="F448" s="286" t="s">
        <v>667</v>
      </c>
      <c r="G448" s="287" t="s">
        <v>196</v>
      </c>
      <c r="H448" s="288">
        <v>49.643</v>
      </c>
      <c r="I448" s="289"/>
      <c r="J448" s="290">
        <f>ROUND(I448*H448,2)</f>
        <v>0</v>
      </c>
      <c r="K448" s="286" t="s">
        <v>210</v>
      </c>
      <c r="L448" s="291"/>
      <c r="M448" s="292" t="s">
        <v>1</v>
      </c>
      <c r="N448" s="293" t="s">
        <v>41</v>
      </c>
      <c r="O448" s="92"/>
      <c r="P448" s="236">
        <f>O448*H448</f>
        <v>0</v>
      </c>
      <c r="Q448" s="236">
        <v>0.176</v>
      </c>
      <c r="R448" s="236">
        <f>Q448*H448</f>
        <v>8.737168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247</v>
      </c>
      <c r="AT448" s="238" t="s">
        <v>310</v>
      </c>
      <c r="AU448" s="238" t="s">
        <v>86</v>
      </c>
      <c r="AY448" s="18" t="s">
        <v>191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84</v>
      </c>
      <c r="BK448" s="239">
        <f>ROUND(I448*H448,2)</f>
        <v>0</v>
      </c>
      <c r="BL448" s="18" t="s">
        <v>198</v>
      </c>
      <c r="BM448" s="238" t="s">
        <v>668</v>
      </c>
    </row>
    <row r="449" spans="1:51" s="13" customFormat="1" ht="12">
      <c r="A449" s="13"/>
      <c r="B449" s="240"/>
      <c r="C449" s="241"/>
      <c r="D449" s="242" t="s">
        <v>200</v>
      </c>
      <c r="E449" s="241"/>
      <c r="F449" s="244" t="s">
        <v>669</v>
      </c>
      <c r="G449" s="241"/>
      <c r="H449" s="245">
        <v>49.643</v>
      </c>
      <c r="I449" s="246"/>
      <c r="J449" s="241"/>
      <c r="K449" s="241"/>
      <c r="L449" s="247"/>
      <c r="M449" s="248"/>
      <c r="N449" s="249"/>
      <c r="O449" s="249"/>
      <c r="P449" s="249"/>
      <c r="Q449" s="249"/>
      <c r="R449" s="249"/>
      <c r="S449" s="249"/>
      <c r="T449" s="25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1" t="s">
        <v>200</v>
      </c>
      <c r="AU449" s="251" t="s">
        <v>86</v>
      </c>
      <c r="AV449" s="13" t="s">
        <v>86</v>
      </c>
      <c r="AW449" s="13" t="s">
        <v>4</v>
      </c>
      <c r="AX449" s="13" t="s">
        <v>84</v>
      </c>
      <c r="AY449" s="251" t="s">
        <v>191</v>
      </c>
    </row>
    <row r="450" spans="1:65" s="2" customFormat="1" ht="33" customHeight="1">
      <c r="A450" s="39"/>
      <c r="B450" s="40"/>
      <c r="C450" s="227" t="s">
        <v>670</v>
      </c>
      <c r="D450" s="227" t="s">
        <v>193</v>
      </c>
      <c r="E450" s="228" t="s">
        <v>671</v>
      </c>
      <c r="F450" s="229" t="s">
        <v>672</v>
      </c>
      <c r="G450" s="230" t="s">
        <v>196</v>
      </c>
      <c r="H450" s="231">
        <v>155.44</v>
      </c>
      <c r="I450" s="232"/>
      <c r="J450" s="233">
        <f>ROUND(I450*H450,2)</f>
        <v>0</v>
      </c>
      <c r="K450" s="229" t="s">
        <v>210</v>
      </c>
      <c r="L450" s="45"/>
      <c r="M450" s="234" t="s">
        <v>1</v>
      </c>
      <c r="N450" s="235" t="s">
        <v>41</v>
      </c>
      <c r="O450" s="92"/>
      <c r="P450" s="236">
        <f>O450*H450</f>
        <v>0</v>
      </c>
      <c r="Q450" s="236">
        <v>0.09062</v>
      </c>
      <c r="R450" s="236">
        <f>Q450*H450</f>
        <v>14.0859728</v>
      </c>
      <c r="S450" s="236">
        <v>0</v>
      </c>
      <c r="T450" s="237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8" t="s">
        <v>198</v>
      </c>
      <c r="AT450" s="238" t="s">
        <v>193</v>
      </c>
      <c r="AU450" s="238" t="s">
        <v>86</v>
      </c>
      <c r="AY450" s="18" t="s">
        <v>191</v>
      </c>
      <c r="BE450" s="239">
        <f>IF(N450="základní",J450,0)</f>
        <v>0</v>
      </c>
      <c r="BF450" s="239">
        <f>IF(N450="snížená",J450,0)</f>
        <v>0</v>
      </c>
      <c r="BG450" s="239">
        <f>IF(N450="zákl. přenesená",J450,0)</f>
        <v>0</v>
      </c>
      <c r="BH450" s="239">
        <f>IF(N450="sníž. přenesená",J450,0)</f>
        <v>0</v>
      </c>
      <c r="BI450" s="239">
        <f>IF(N450="nulová",J450,0)</f>
        <v>0</v>
      </c>
      <c r="BJ450" s="18" t="s">
        <v>84</v>
      </c>
      <c r="BK450" s="239">
        <f>ROUND(I450*H450,2)</f>
        <v>0</v>
      </c>
      <c r="BL450" s="18" t="s">
        <v>198</v>
      </c>
      <c r="BM450" s="238" t="s">
        <v>673</v>
      </c>
    </row>
    <row r="451" spans="1:51" s="13" customFormat="1" ht="12">
      <c r="A451" s="13"/>
      <c r="B451" s="240"/>
      <c r="C451" s="241"/>
      <c r="D451" s="242" t="s">
        <v>200</v>
      </c>
      <c r="E451" s="243" t="s">
        <v>1</v>
      </c>
      <c r="F451" s="244" t="s">
        <v>283</v>
      </c>
      <c r="G451" s="241"/>
      <c r="H451" s="245">
        <v>155.44</v>
      </c>
      <c r="I451" s="246"/>
      <c r="J451" s="241"/>
      <c r="K451" s="241"/>
      <c r="L451" s="247"/>
      <c r="M451" s="248"/>
      <c r="N451" s="249"/>
      <c r="O451" s="249"/>
      <c r="P451" s="249"/>
      <c r="Q451" s="249"/>
      <c r="R451" s="249"/>
      <c r="S451" s="249"/>
      <c r="T451" s="25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1" t="s">
        <v>200</v>
      </c>
      <c r="AU451" s="251" t="s">
        <v>86</v>
      </c>
      <c r="AV451" s="13" t="s">
        <v>86</v>
      </c>
      <c r="AW451" s="13" t="s">
        <v>32</v>
      </c>
      <c r="AX451" s="13" t="s">
        <v>84</v>
      </c>
      <c r="AY451" s="251" t="s">
        <v>191</v>
      </c>
    </row>
    <row r="452" spans="1:65" s="2" customFormat="1" ht="33" customHeight="1">
      <c r="A452" s="39"/>
      <c r="B452" s="40"/>
      <c r="C452" s="227" t="s">
        <v>674</v>
      </c>
      <c r="D452" s="227" t="s">
        <v>193</v>
      </c>
      <c r="E452" s="228" t="s">
        <v>675</v>
      </c>
      <c r="F452" s="229" t="s">
        <v>676</v>
      </c>
      <c r="G452" s="230" t="s">
        <v>196</v>
      </c>
      <c r="H452" s="231">
        <v>262.1</v>
      </c>
      <c r="I452" s="232"/>
      <c r="J452" s="233">
        <f>ROUND(I452*H452,2)</f>
        <v>0</v>
      </c>
      <c r="K452" s="229" t="s">
        <v>210</v>
      </c>
      <c r="L452" s="45"/>
      <c r="M452" s="234" t="s">
        <v>1</v>
      </c>
      <c r="N452" s="235" t="s">
        <v>41</v>
      </c>
      <c r="O452" s="92"/>
      <c r="P452" s="236">
        <f>O452*H452</f>
        <v>0</v>
      </c>
      <c r="Q452" s="236">
        <v>0.0904</v>
      </c>
      <c r="R452" s="236">
        <f>Q452*H452</f>
        <v>23.69384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198</v>
      </c>
      <c r="AT452" s="238" t="s">
        <v>193</v>
      </c>
      <c r="AU452" s="238" t="s">
        <v>86</v>
      </c>
      <c r="AY452" s="18" t="s">
        <v>191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84</v>
      </c>
      <c r="BK452" s="239">
        <f>ROUND(I452*H452,2)</f>
        <v>0</v>
      </c>
      <c r="BL452" s="18" t="s">
        <v>198</v>
      </c>
      <c r="BM452" s="238" t="s">
        <v>677</v>
      </c>
    </row>
    <row r="453" spans="1:51" s="13" customFormat="1" ht="12">
      <c r="A453" s="13"/>
      <c r="B453" s="240"/>
      <c r="C453" s="241"/>
      <c r="D453" s="242" t="s">
        <v>200</v>
      </c>
      <c r="E453" s="243" t="s">
        <v>1</v>
      </c>
      <c r="F453" s="244" t="s">
        <v>281</v>
      </c>
      <c r="G453" s="241"/>
      <c r="H453" s="245">
        <v>262.1</v>
      </c>
      <c r="I453" s="246"/>
      <c r="J453" s="241"/>
      <c r="K453" s="241"/>
      <c r="L453" s="247"/>
      <c r="M453" s="248"/>
      <c r="N453" s="249"/>
      <c r="O453" s="249"/>
      <c r="P453" s="249"/>
      <c r="Q453" s="249"/>
      <c r="R453" s="249"/>
      <c r="S453" s="249"/>
      <c r="T453" s="25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1" t="s">
        <v>200</v>
      </c>
      <c r="AU453" s="251" t="s">
        <v>86</v>
      </c>
      <c r="AV453" s="13" t="s">
        <v>86</v>
      </c>
      <c r="AW453" s="13" t="s">
        <v>32</v>
      </c>
      <c r="AX453" s="13" t="s">
        <v>84</v>
      </c>
      <c r="AY453" s="251" t="s">
        <v>191</v>
      </c>
    </row>
    <row r="454" spans="1:65" s="2" customFormat="1" ht="24.15" customHeight="1">
      <c r="A454" s="39"/>
      <c r="B454" s="40"/>
      <c r="C454" s="284" t="s">
        <v>678</v>
      </c>
      <c r="D454" s="284" t="s">
        <v>310</v>
      </c>
      <c r="E454" s="285" t="s">
        <v>679</v>
      </c>
      <c r="F454" s="286" t="s">
        <v>680</v>
      </c>
      <c r="G454" s="287" t="s">
        <v>196</v>
      </c>
      <c r="H454" s="288">
        <v>269.963</v>
      </c>
      <c r="I454" s="289"/>
      <c r="J454" s="290">
        <f>ROUND(I454*H454,2)</f>
        <v>0</v>
      </c>
      <c r="K454" s="286" t="s">
        <v>1</v>
      </c>
      <c r="L454" s="291"/>
      <c r="M454" s="292" t="s">
        <v>1</v>
      </c>
      <c r="N454" s="293" t="s">
        <v>41</v>
      </c>
      <c r="O454" s="92"/>
      <c r="P454" s="236">
        <f>O454*H454</f>
        <v>0</v>
      </c>
      <c r="Q454" s="236">
        <v>0.315</v>
      </c>
      <c r="R454" s="236">
        <f>Q454*H454</f>
        <v>85.038345</v>
      </c>
      <c r="S454" s="236">
        <v>0</v>
      </c>
      <c r="T454" s="237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8" t="s">
        <v>247</v>
      </c>
      <c r="AT454" s="238" t="s">
        <v>310</v>
      </c>
      <c r="AU454" s="238" t="s">
        <v>86</v>
      </c>
      <c r="AY454" s="18" t="s">
        <v>191</v>
      </c>
      <c r="BE454" s="239">
        <f>IF(N454="základní",J454,0)</f>
        <v>0</v>
      </c>
      <c r="BF454" s="239">
        <f>IF(N454="snížená",J454,0)</f>
        <v>0</v>
      </c>
      <c r="BG454" s="239">
        <f>IF(N454="zákl. přenesená",J454,0)</f>
        <v>0</v>
      </c>
      <c r="BH454" s="239">
        <f>IF(N454="sníž. přenesená",J454,0)</f>
        <v>0</v>
      </c>
      <c r="BI454" s="239">
        <f>IF(N454="nulová",J454,0)</f>
        <v>0</v>
      </c>
      <c r="BJ454" s="18" t="s">
        <v>84</v>
      </c>
      <c r="BK454" s="239">
        <f>ROUND(I454*H454,2)</f>
        <v>0</v>
      </c>
      <c r="BL454" s="18" t="s">
        <v>198</v>
      </c>
      <c r="BM454" s="238" t="s">
        <v>681</v>
      </c>
    </row>
    <row r="455" spans="1:51" s="13" customFormat="1" ht="12">
      <c r="A455" s="13"/>
      <c r="B455" s="240"/>
      <c r="C455" s="241"/>
      <c r="D455" s="242" t="s">
        <v>200</v>
      </c>
      <c r="E455" s="241"/>
      <c r="F455" s="244" t="s">
        <v>682</v>
      </c>
      <c r="G455" s="241"/>
      <c r="H455" s="245">
        <v>269.963</v>
      </c>
      <c r="I455" s="246"/>
      <c r="J455" s="241"/>
      <c r="K455" s="241"/>
      <c r="L455" s="247"/>
      <c r="M455" s="248"/>
      <c r="N455" s="249"/>
      <c r="O455" s="249"/>
      <c r="P455" s="249"/>
      <c r="Q455" s="249"/>
      <c r="R455" s="249"/>
      <c r="S455" s="249"/>
      <c r="T455" s="25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1" t="s">
        <v>200</v>
      </c>
      <c r="AU455" s="251" t="s">
        <v>86</v>
      </c>
      <c r="AV455" s="13" t="s">
        <v>86</v>
      </c>
      <c r="AW455" s="13" t="s">
        <v>4</v>
      </c>
      <c r="AX455" s="13" t="s">
        <v>84</v>
      </c>
      <c r="AY455" s="251" t="s">
        <v>191</v>
      </c>
    </row>
    <row r="456" spans="1:63" s="12" customFormat="1" ht="22.8" customHeight="1">
      <c r="A456" s="12"/>
      <c r="B456" s="211"/>
      <c r="C456" s="212"/>
      <c r="D456" s="213" t="s">
        <v>75</v>
      </c>
      <c r="E456" s="225" t="s">
        <v>233</v>
      </c>
      <c r="F456" s="225" t="s">
        <v>683</v>
      </c>
      <c r="G456" s="212"/>
      <c r="H456" s="212"/>
      <c r="I456" s="215"/>
      <c r="J456" s="226">
        <f>BK456</f>
        <v>0</v>
      </c>
      <c r="K456" s="212"/>
      <c r="L456" s="217"/>
      <c r="M456" s="218"/>
      <c r="N456" s="219"/>
      <c r="O456" s="219"/>
      <c r="P456" s="220">
        <f>SUM(P457:P581)</f>
        <v>0</v>
      </c>
      <c r="Q456" s="219"/>
      <c r="R456" s="220">
        <f>SUM(R457:R581)</f>
        <v>79.70602734</v>
      </c>
      <c r="S456" s="219"/>
      <c r="T456" s="221">
        <f>SUM(T457:T581)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22" t="s">
        <v>84</v>
      </c>
      <c r="AT456" s="223" t="s">
        <v>75</v>
      </c>
      <c r="AU456" s="223" t="s">
        <v>84</v>
      </c>
      <c r="AY456" s="222" t="s">
        <v>191</v>
      </c>
      <c r="BK456" s="224">
        <f>SUM(BK457:BK581)</f>
        <v>0</v>
      </c>
    </row>
    <row r="457" spans="1:65" s="2" customFormat="1" ht="24.15" customHeight="1">
      <c r="A457" s="39"/>
      <c r="B457" s="40"/>
      <c r="C457" s="227" t="s">
        <v>684</v>
      </c>
      <c r="D457" s="227" t="s">
        <v>193</v>
      </c>
      <c r="E457" s="228" t="s">
        <v>685</v>
      </c>
      <c r="F457" s="229" t="s">
        <v>686</v>
      </c>
      <c r="G457" s="230" t="s">
        <v>196</v>
      </c>
      <c r="H457" s="231">
        <v>720.415</v>
      </c>
      <c r="I457" s="232"/>
      <c r="J457" s="233">
        <f>ROUND(I457*H457,2)</f>
        <v>0</v>
      </c>
      <c r="K457" s="229" t="s">
        <v>210</v>
      </c>
      <c r="L457" s="45"/>
      <c r="M457" s="234" t="s">
        <v>1</v>
      </c>
      <c r="N457" s="235" t="s">
        <v>41</v>
      </c>
      <c r="O457" s="92"/>
      <c r="P457" s="236">
        <f>O457*H457</f>
        <v>0</v>
      </c>
      <c r="Q457" s="236">
        <v>0.00735</v>
      </c>
      <c r="R457" s="236">
        <f>Q457*H457</f>
        <v>5.295050249999999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198</v>
      </c>
      <c r="AT457" s="238" t="s">
        <v>193</v>
      </c>
      <c r="AU457" s="238" t="s">
        <v>86</v>
      </c>
      <c r="AY457" s="18" t="s">
        <v>191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84</v>
      </c>
      <c r="BK457" s="239">
        <f>ROUND(I457*H457,2)</f>
        <v>0</v>
      </c>
      <c r="BL457" s="18" t="s">
        <v>198</v>
      </c>
      <c r="BM457" s="238" t="s">
        <v>687</v>
      </c>
    </row>
    <row r="458" spans="1:51" s="15" customFormat="1" ht="12">
      <c r="A458" s="15"/>
      <c r="B458" s="263"/>
      <c r="C458" s="264"/>
      <c r="D458" s="242" t="s">
        <v>200</v>
      </c>
      <c r="E458" s="265" t="s">
        <v>1</v>
      </c>
      <c r="F458" s="266" t="s">
        <v>688</v>
      </c>
      <c r="G458" s="264"/>
      <c r="H458" s="265" t="s">
        <v>1</v>
      </c>
      <c r="I458" s="267"/>
      <c r="J458" s="264"/>
      <c r="K458" s="264"/>
      <c r="L458" s="268"/>
      <c r="M458" s="269"/>
      <c r="N458" s="270"/>
      <c r="O458" s="270"/>
      <c r="P458" s="270"/>
      <c r="Q458" s="270"/>
      <c r="R458" s="270"/>
      <c r="S458" s="270"/>
      <c r="T458" s="271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72" t="s">
        <v>200</v>
      </c>
      <c r="AU458" s="272" t="s">
        <v>86</v>
      </c>
      <c r="AV458" s="15" t="s">
        <v>84</v>
      </c>
      <c r="AW458" s="15" t="s">
        <v>32</v>
      </c>
      <c r="AX458" s="15" t="s">
        <v>76</v>
      </c>
      <c r="AY458" s="272" t="s">
        <v>191</v>
      </c>
    </row>
    <row r="459" spans="1:51" s="13" customFormat="1" ht="12">
      <c r="A459" s="13"/>
      <c r="B459" s="240"/>
      <c r="C459" s="241"/>
      <c r="D459" s="242" t="s">
        <v>200</v>
      </c>
      <c r="E459" s="243" t="s">
        <v>1</v>
      </c>
      <c r="F459" s="244" t="s">
        <v>689</v>
      </c>
      <c r="G459" s="241"/>
      <c r="H459" s="245">
        <v>9.885</v>
      </c>
      <c r="I459" s="246"/>
      <c r="J459" s="241"/>
      <c r="K459" s="241"/>
      <c r="L459" s="247"/>
      <c r="M459" s="248"/>
      <c r="N459" s="249"/>
      <c r="O459" s="249"/>
      <c r="P459" s="249"/>
      <c r="Q459" s="249"/>
      <c r="R459" s="249"/>
      <c r="S459" s="249"/>
      <c r="T459" s="25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1" t="s">
        <v>200</v>
      </c>
      <c r="AU459" s="251" t="s">
        <v>86</v>
      </c>
      <c r="AV459" s="13" t="s">
        <v>86</v>
      </c>
      <c r="AW459" s="13" t="s">
        <v>32</v>
      </c>
      <c r="AX459" s="13" t="s">
        <v>76</v>
      </c>
      <c r="AY459" s="251" t="s">
        <v>191</v>
      </c>
    </row>
    <row r="460" spans="1:51" s="13" customFormat="1" ht="12">
      <c r="A460" s="13"/>
      <c r="B460" s="240"/>
      <c r="C460" s="241"/>
      <c r="D460" s="242" t="s">
        <v>200</v>
      </c>
      <c r="E460" s="243" t="s">
        <v>1</v>
      </c>
      <c r="F460" s="244" t="s">
        <v>690</v>
      </c>
      <c r="G460" s="241"/>
      <c r="H460" s="245">
        <v>89.651</v>
      </c>
      <c r="I460" s="246"/>
      <c r="J460" s="241"/>
      <c r="K460" s="241"/>
      <c r="L460" s="247"/>
      <c r="M460" s="248"/>
      <c r="N460" s="249"/>
      <c r="O460" s="249"/>
      <c r="P460" s="249"/>
      <c r="Q460" s="249"/>
      <c r="R460" s="249"/>
      <c r="S460" s="249"/>
      <c r="T460" s="25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1" t="s">
        <v>200</v>
      </c>
      <c r="AU460" s="251" t="s">
        <v>86</v>
      </c>
      <c r="AV460" s="13" t="s">
        <v>86</v>
      </c>
      <c r="AW460" s="13" t="s">
        <v>32</v>
      </c>
      <c r="AX460" s="13" t="s">
        <v>76</v>
      </c>
      <c r="AY460" s="251" t="s">
        <v>191</v>
      </c>
    </row>
    <row r="461" spans="1:51" s="13" customFormat="1" ht="12">
      <c r="A461" s="13"/>
      <c r="B461" s="240"/>
      <c r="C461" s="241"/>
      <c r="D461" s="242" t="s">
        <v>200</v>
      </c>
      <c r="E461" s="243" t="s">
        <v>1</v>
      </c>
      <c r="F461" s="244" t="s">
        <v>691</v>
      </c>
      <c r="G461" s="241"/>
      <c r="H461" s="245">
        <v>31.646</v>
      </c>
      <c r="I461" s="246"/>
      <c r="J461" s="241"/>
      <c r="K461" s="241"/>
      <c r="L461" s="247"/>
      <c r="M461" s="248"/>
      <c r="N461" s="249"/>
      <c r="O461" s="249"/>
      <c r="P461" s="249"/>
      <c r="Q461" s="249"/>
      <c r="R461" s="249"/>
      <c r="S461" s="249"/>
      <c r="T461" s="25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1" t="s">
        <v>200</v>
      </c>
      <c r="AU461" s="251" t="s">
        <v>86</v>
      </c>
      <c r="AV461" s="13" t="s">
        <v>86</v>
      </c>
      <c r="AW461" s="13" t="s">
        <v>32</v>
      </c>
      <c r="AX461" s="13" t="s">
        <v>76</v>
      </c>
      <c r="AY461" s="251" t="s">
        <v>191</v>
      </c>
    </row>
    <row r="462" spans="1:51" s="13" customFormat="1" ht="12">
      <c r="A462" s="13"/>
      <c r="B462" s="240"/>
      <c r="C462" s="241"/>
      <c r="D462" s="242" t="s">
        <v>200</v>
      </c>
      <c r="E462" s="243" t="s">
        <v>1</v>
      </c>
      <c r="F462" s="244" t="s">
        <v>692</v>
      </c>
      <c r="G462" s="241"/>
      <c r="H462" s="245">
        <v>28.803</v>
      </c>
      <c r="I462" s="246"/>
      <c r="J462" s="241"/>
      <c r="K462" s="241"/>
      <c r="L462" s="247"/>
      <c r="M462" s="248"/>
      <c r="N462" s="249"/>
      <c r="O462" s="249"/>
      <c r="P462" s="249"/>
      <c r="Q462" s="249"/>
      <c r="R462" s="249"/>
      <c r="S462" s="249"/>
      <c r="T462" s="25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1" t="s">
        <v>200</v>
      </c>
      <c r="AU462" s="251" t="s">
        <v>86</v>
      </c>
      <c r="AV462" s="13" t="s">
        <v>86</v>
      </c>
      <c r="AW462" s="13" t="s">
        <v>32</v>
      </c>
      <c r="AX462" s="13" t="s">
        <v>76</v>
      </c>
      <c r="AY462" s="251" t="s">
        <v>191</v>
      </c>
    </row>
    <row r="463" spans="1:51" s="13" customFormat="1" ht="12">
      <c r="A463" s="13"/>
      <c r="B463" s="240"/>
      <c r="C463" s="241"/>
      <c r="D463" s="242" t="s">
        <v>200</v>
      </c>
      <c r="E463" s="243" t="s">
        <v>1</v>
      </c>
      <c r="F463" s="244" t="s">
        <v>693</v>
      </c>
      <c r="G463" s="241"/>
      <c r="H463" s="245">
        <v>26.598</v>
      </c>
      <c r="I463" s="246"/>
      <c r="J463" s="241"/>
      <c r="K463" s="241"/>
      <c r="L463" s="247"/>
      <c r="M463" s="248"/>
      <c r="N463" s="249"/>
      <c r="O463" s="249"/>
      <c r="P463" s="249"/>
      <c r="Q463" s="249"/>
      <c r="R463" s="249"/>
      <c r="S463" s="249"/>
      <c r="T463" s="25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1" t="s">
        <v>200</v>
      </c>
      <c r="AU463" s="251" t="s">
        <v>86</v>
      </c>
      <c r="AV463" s="13" t="s">
        <v>86</v>
      </c>
      <c r="AW463" s="13" t="s">
        <v>32</v>
      </c>
      <c r="AX463" s="13" t="s">
        <v>76</v>
      </c>
      <c r="AY463" s="251" t="s">
        <v>191</v>
      </c>
    </row>
    <row r="464" spans="1:51" s="13" customFormat="1" ht="12">
      <c r="A464" s="13"/>
      <c r="B464" s="240"/>
      <c r="C464" s="241"/>
      <c r="D464" s="242" t="s">
        <v>200</v>
      </c>
      <c r="E464" s="243" t="s">
        <v>1</v>
      </c>
      <c r="F464" s="244" t="s">
        <v>694</v>
      </c>
      <c r="G464" s="241"/>
      <c r="H464" s="245">
        <v>10.723</v>
      </c>
      <c r="I464" s="246"/>
      <c r="J464" s="241"/>
      <c r="K464" s="241"/>
      <c r="L464" s="247"/>
      <c r="M464" s="248"/>
      <c r="N464" s="249"/>
      <c r="O464" s="249"/>
      <c r="P464" s="249"/>
      <c r="Q464" s="249"/>
      <c r="R464" s="249"/>
      <c r="S464" s="249"/>
      <c r="T464" s="25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1" t="s">
        <v>200</v>
      </c>
      <c r="AU464" s="251" t="s">
        <v>86</v>
      </c>
      <c r="AV464" s="13" t="s">
        <v>86</v>
      </c>
      <c r="AW464" s="13" t="s">
        <v>32</v>
      </c>
      <c r="AX464" s="13" t="s">
        <v>76</v>
      </c>
      <c r="AY464" s="251" t="s">
        <v>191</v>
      </c>
    </row>
    <row r="465" spans="1:51" s="13" customFormat="1" ht="12">
      <c r="A465" s="13"/>
      <c r="B465" s="240"/>
      <c r="C465" s="241"/>
      <c r="D465" s="242" t="s">
        <v>200</v>
      </c>
      <c r="E465" s="243" t="s">
        <v>1</v>
      </c>
      <c r="F465" s="244" t="s">
        <v>695</v>
      </c>
      <c r="G465" s="241"/>
      <c r="H465" s="245">
        <v>27.59</v>
      </c>
      <c r="I465" s="246"/>
      <c r="J465" s="241"/>
      <c r="K465" s="241"/>
      <c r="L465" s="247"/>
      <c r="M465" s="248"/>
      <c r="N465" s="249"/>
      <c r="O465" s="249"/>
      <c r="P465" s="249"/>
      <c r="Q465" s="249"/>
      <c r="R465" s="249"/>
      <c r="S465" s="249"/>
      <c r="T465" s="25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1" t="s">
        <v>200</v>
      </c>
      <c r="AU465" s="251" t="s">
        <v>86</v>
      </c>
      <c r="AV465" s="13" t="s">
        <v>86</v>
      </c>
      <c r="AW465" s="13" t="s">
        <v>32</v>
      </c>
      <c r="AX465" s="13" t="s">
        <v>76</v>
      </c>
      <c r="AY465" s="251" t="s">
        <v>191</v>
      </c>
    </row>
    <row r="466" spans="1:51" s="13" customFormat="1" ht="12">
      <c r="A466" s="13"/>
      <c r="B466" s="240"/>
      <c r="C466" s="241"/>
      <c r="D466" s="242" t="s">
        <v>200</v>
      </c>
      <c r="E466" s="243" t="s">
        <v>1</v>
      </c>
      <c r="F466" s="244" t="s">
        <v>696</v>
      </c>
      <c r="G466" s="241"/>
      <c r="H466" s="245">
        <v>40.874</v>
      </c>
      <c r="I466" s="246"/>
      <c r="J466" s="241"/>
      <c r="K466" s="241"/>
      <c r="L466" s="247"/>
      <c r="M466" s="248"/>
      <c r="N466" s="249"/>
      <c r="O466" s="249"/>
      <c r="P466" s="249"/>
      <c r="Q466" s="249"/>
      <c r="R466" s="249"/>
      <c r="S466" s="249"/>
      <c r="T466" s="25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1" t="s">
        <v>200</v>
      </c>
      <c r="AU466" s="251" t="s">
        <v>86</v>
      </c>
      <c r="AV466" s="13" t="s">
        <v>86</v>
      </c>
      <c r="AW466" s="13" t="s">
        <v>32</v>
      </c>
      <c r="AX466" s="13" t="s">
        <v>76</v>
      </c>
      <c r="AY466" s="251" t="s">
        <v>191</v>
      </c>
    </row>
    <row r="467" spans="1:51" s="13" customFormat="1" ht="12">
      <c r="A467" s="13"/>
      <c r="B467" s="240"/>
      <c r="C467" s="241"/>
      <c r="D467" s="242" t="s">
        <v>200</v>
      </c>
      <c r="E467" s="243" t="s">
        <v>1</v>
      </c>
      <c r="F467" s="244" t="s">
        <v>697</v>
      </c>
      <c r="G467" s="241"/>
      <c r="H467" s="245">
        <v>23.702</v>
      </c>
      <c r="I467" s="246"/>
      <c r="J467" s="241"/>
      <c r="K467" s="241"/>
      <c r="L467" s="247"/>
      <c r="M467" s="248"/>
      <c r="N467" s="249"/>
      <c r="O467" s="249"/>
      <c r="P467" s="249"/>
      <c r="Q467" s="249"/>
      <c r="R467" s="249"/>
      <c r="S467" s="249"/>
      <c r="T467" s="25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1" t="s">
        <v>200</v>
      </c>
      <c r="AU467" s="251" t="s">
        <v>86</v>
      </c>
      <c r="AV467" s="13" t="s">
        <v>86</v>
      </c>
      <c r="AW467" s="13" t="s">
        <v>32</v>
      </c>
      <c r="AX467" s="13" t="s">
        <v>76</v>
      </c>
      <c r="AY467" s="251" t="s">
        <v>191</v>
      </c>
    </row>
    <row r="468" spans="1:51" s="13" customFormat="1" ht="12">
      <c r="A468" s="13"/>
      <c r="B468" s="240"/>
      <c r="C468" s="241"/>
      <c r="D468" s="242" t="s">
        <v>200</v>
      </c>
      <c r="E468" s="243" t="s">
        <v>1</v>
      </c>
      <c r="F468" s="244" t="s">
        <v>698</v>
      </c>
      <c r="G468" s="241"/>
      <c r="H468" s="245">
        <v>18.767</v>
      </c>
      <c r="I468" s="246"/>
      <c r="J468" s="241"/>
      <c r="K468" s="241"/>
      <c r="L468" s="247"/>
      <c r="M468" s="248"/>
      <c r="N468" s="249"/>
      <c r="O468" s="249"/>
      <c r="P468" s="249"/>
      <c r="Q468" s="249"/>
      <c r="R468" s="249"/>
      <c r="S468" s="249"/>
      <c r="T468" s="25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1" t="s">
        <v>200</v>
      </c>
      <c r="AU468" s="251" t="s">
        <v>86</v>
      </c>
      <c r="AV468" s="13" t="s">
        <v>86</v>
      </c>
      <c r="AW468" s="13" t="s">
        <v>32</v>
      </c>
      <c r="AX468" s="13" t="s">
        <v>76</v>
      </c>
      <c r="AY468" s="251" t="s">
        <v>191</v>
      </c>
    </row>
    <row r="469" spans="1:51" s="13" customFormat="1" ht="12">
      <c r="A469" s="13"/>
      <c r="B469" s="240"/>
      <c r="C469" s="241"/>
      <c r="D469" s="242" t="s">
        <v>200</v>
      </c>
      <c r="E469" s="243" t="s">
        <v>1</v>
      </c>
      <c r="F469" s="244" t="s">
        <v>699</v>
      </c>
      <c r="G469" s="241"/>
      <c r="H469" s="245">
        <v>28.483</v>
      </c>
      <c r="I469" s="246"/>
      <c r="J469" s="241"/>
      <c r="K469" s="241"/>
      <c r="L469" s="247"/>
      <c r="M469" s="248"/>
      <c r="N469" s="249"/>
      <c r="O469" s="249"/>
      <c r="P469" s="249"/>
      <c r="Q469" s="249"/>
      <c r="R469" s="249"/>
      <c r="S469" s="249"/>
      <c r="T469" s="25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1" t="s">
        <v>200</v>
      </c>
      <c r="AU469" s="251" t="s">
        <v>86</v>
      </c>
      <c r="AV469" s="13" t="s">
        <v>86</v>
      </c>
      <c r="AW469" s="13" t="s">
        <v>32</v>
      </c>
      <c r="AX469" s="13" t="s">
        <v>76</v>
      </c>
      <c r="AY469" s="251" t="s">
        <v>191</v>
      </c>
    </row>
    <row r="470" spans="1:51" s="13" customFormat="1" ht="12">
      <c r="A470" s="13"/>
      <c r="B470" s="240"/>
      <c r="C470" s="241"/>
      <c r="D470" s="242" t="s">
        <v>200</v>
      </c>
      <c r="E470" s="243" t="s">
        <v>1</v>
      </c>
      <c r="F470" s="244" t="s">
        <v>700</v>
      </c>
      <c r="G470" s="241"/>
      <c r="H470" s="245">
        <v>14.581</v>
      </c>
      <c r="I470" s="246"/>
      <c r="J470" s="241"/>
      <c r="K470" s="241"/>
      <c r="L470" s="247"/>
      <c r="M470" s="248"/>
      <c r="N470" s="249"/>
      <c r="O470" s="249"/>
      <c r="P470" s="249"/>
      <c r="Q470" s="249"/>
      <c r="R470" s="249"/>
      <c r="S470" s="249"/>
      <c r="T470" s="25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1" t="s">
        <v>200</v>
      </c>
      <c r="AU470" s="251" t="s">
        <v>86</v>
      </c>
      <c r="AV470" s="13" t="s">
        <v>86</v>
      </c>
      <c r="AW470" s="13" t="s">
        <v>32</v>
      </c>
      <c r="AX470" s="13" t="s">
        <v>76</v>
      </c>
      <c r="AY470" s="251" t="s">
        <v>191</v>
      </c>
    </row>
    <row r="471" spans="1:51" s="13" customFormat="1" ht="12">
      <c r="A471" s="13"/>
      <c r="B471" s="240"/>
      <c r="C471" s="241"/>
      <c r="D471" s="242" t="s">
        <v>200</v>
      </c>
      <c r="E471" s="243" t="s">
        <v>1</v>
      </c>
      <c r="F471" s="244" t="s">
        <v>701</v>
      </c>
      <c r="G471" s="241"/>
      <c r="H471" s="245">
        <v>13.937</v>
      </c>
      <c r="I471" s="246"/>
      <c r="J471" s="241"/>
      <c r="K471" s="241"/>
      <c r="L471" s="247"/>
      <c r="M471" s="248"/>
      <c r="N471" s="249"/>
      <c r="O471" s="249"/>
      <c r="P471" s="249"/>
      <c r="Q471" s="249"/>
      <c r="R471" s="249"/>
      <c r="S471" s="249"/>
      <c r="T471" s="25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1" t="s">
        <v>200</v>
      </c>
      <c r="AU471" s="251" t="s">
        <v>86</v>
      </c>
      <c r="AV471" s="13" t="s">
        <v>86</v>
      </c>
      <c r="AW471" s="13" t="s">
        <v>32</v>
      </c>
      <c r="AX471" s="13" t="s">
        <v>76</v>
      </c>
      <c r="AY471" s="251" t="s">
        <v>191</v>
      </c>
    </row>
    <row r="472" spans="1:51" s="13" customFormat="1" ht="12">
      <c r="A472" s="13"/>
      <c r="B472" s="240"/>
      <c r="C472" s="241"/>
      <c r="D472" s="242" t="s">
        <v>200</v>
      </c>
      <c r="E472" s="243" t="s">
        <v>1</v>
      </c>
      <c r="F472" s="244" t="s">
        <v>702</v>
      </c>
      <c r="G472" s="241"/>
      <c r="H472" s="245">
        <v>45.186</v>
      </c>
      <c r="I472" s="246"/>
      <c r="J472" s="241"/>
      <c r="K472" s="241"/>
      <c r="L472" s="247"/>
      <c r="M472" s="248"/>
      <c r="N472" s="249"/>
      <c r="O472" s="249"/>
      <c r="P472" s="249"/>
      <c r="Q472" s="249"/>
      <c r="R472" s="249"/>
      <c r="S472" s="249"/>
      <c r="T472" s="25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1" t="s">
        <v>200</v>
      </c>
      <c r="AU472" s="251" t="s">
        <v>86</v>
      </c>
      <c r="AV472" s="13" t="s">
        <v>86</v>
      </c>
      <c r="AW472" s="13" t="s">
        <v>32</v>
      </c>
      <c r="AX472" s="13" t="s">
        <v>76</v>
      </c>
      <c r="AY472" s="251" t="s">
        <v>191</v>
      </c>
    </row>
    <row r="473" spans="1:51" s="13" customFormat="1" ht="12">
      <c r="A473" s="13"/>
      <c r="B473" s="240"/>
      <c r="C473" s="241"/>
      <c r="D473" s="242" t="s">
        <v>200</v>
      </c>
      <c r="E473" s="243" t="s">
        <v>1</v>
      </c>
      <c r="F473" s="244" t="s">
        <v>703</v>
      </c>
      <c r="G473" s="241"/>
      <c r="H473" s="245">
        <v>26.533</v>
      </c>
      <c r="I473" s="246"/>
      <c r="J473" s="241"/>
      <c r="K473" s="241"/>
      <c r="L473" s="247"/>
      <c r="M473" s="248"/>
      <c r="N473" s="249"/>
      <c r="O473" s="249"/>
      <c r="P473" s="249"/>
      <c r="Q473" s="249"/>
      <c r="R473" s="249"/>
      <c r="S473" s="249"/>
      <c r="T473" s="25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1" t="s">
        <v>200</v>
      </c>
      <c r="AU473" s="251" t="s">
        <v>86</v>
      </c>
      <c r="AV473" s="13" t="s">
        <v>86</v>
      </c>
      <c r="AW473" s="13" t="s">
        <v>32</v>
      </c>
      <c r="AX473" s="13" t="s">
        <v>76</v>
      </c>
      <c r="AY473" s="251" t="s">
        <v>191</v>
      </c>
    </row>
    <row r="474" spans="1:51" s="13" customFormat="1" ht="12">
      <c r="A474" s="13"/>
      <c r="B474" s="240"/>
      <c r="C474" s="241"/>
      <c r="D474" s="242" t="s">
        <v>200</v>
      </c>
      <c r="E474" s="243" t="s">
        <v>1</v>
      </c>
      <c r="F474" s="244" t="s">
        <v>704</v>
      </c>
      <c r="G474" s="241"/>
      <c r="H474" s="245">
        <v>10.916</v>
      </c>
      <c r="I474" s="246"/>
      <c r="J474" s="241"/>
      <c r="K474" s="241"/>
      <c r="L474" s="247"/>
      <c r="M474" s="248"/>
      <c r="N474" s="249"/>
      <c r="O474" s="249"/>
      <c r="P474" s="249"/>
      <c r="Q474" s="249"/>
      <c r="R474" s="249"/>
      <c r="S474" s="249"/>
      <c r="T474" s="25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1" t="s">
        <v>200</v>
      </c>
      <c r="AU474" s="251" t="s">
        <v>86</v>
      </c>
      <c r="AV474" s="13" t="s">
        <v>86</v>
      </c>
      <c r="AW474" s="13" t="s">
        <v>32</v>
      </c>
      <c r="AX474" s="13" t="s">
        <v>76</v>
      </c>
      <c r="AY474" s="251" t="s">
        <v>191</v>
      </c>
    </row>
    <row r="475" spans="1:51" s="13" customFormat="1" ht="12">
      <c r="A475" s="13"/>
      <c r="B475" s="240"/>
      <c r="C475" s="241"/>
      <c r="D475" s="242" t="s">
        <v>200</v>
      </c>
      <c r="E475" s="243" t="s">
        <v>1</v>
      </c>
      <c r="F475" s="244" t="s">
        <v>705</v>
      </c>
      <c r="G475" s="241"/>
      <c r="H475" s="245">
        <v>27.461</v>
      </c>
      <c r="I475" s="246"/>
      <c r="J475" s="241"/>
      <c r="K475" s="241"/>
      <c r="L475" s="247"/>
      <c r="M475" s="248"/>
      <c r="N475" s="249"/>
      <c r="O475" s="249"/>
      <c r="P475" s="249"/>
      <c r="Q475" s="249"/>
      <c r="R475" s="249"/>
      <c r="S475" s="249"/>
      <c r="T475" s="250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1" t="s">
        <v>200</v>
      </c>
      <c r="AU475" s="251" t="s">
        <v>86</v>
      </c>
      <c r="AV475" s="13" t="s">
        <v>86</v>
      </c>
      <c r="AW475" s="13" t="s">
        <v>32</v>
      </c>
      <c r="AX475" s="13" t="s">
        <v>76</v>
      </c>
      <c r="AY475" s="251" t="s">
        <v>191</v>
      </c>
    </row>
    <row r="476" spans="1:51" s="13" customFormat="1" ht="12">
      <c r="A476" s="13"/>
      <c r="B476" s="240"/>
      <c r="C476" s="241"/>
      <c r="D476" s="242" t="s">
        <v>200</v>
      </c>
      <c r="E476" s="243" t="s">
        <v>1</v>
      </c>
      <c r="F476" s="244" t="s">
        <v>706</v>
      </c>
      <c r="G476" s="241"/>
      <c r="H476" s="245">
        <v>30.994</v>
      </c>
      <c r="I476" s="246"/>
      <c r="J476" s="241"/>
      <c r="K476" s="241"/>
      <c r="L476" s="247"/>
      <c r="M476" s="248"/>
      <c r="N476" s="249"/>
      <c r="O476" s="249"/>
      <c r="P476" s="249"/>
      <c r="Q476" s="249"/>
      <c r="R476" s="249"/>
      <c r="S476" s="249"/>
      <c r="T476" s="25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1" t="s">
        <v>200</v>
      </c>
      <c r="AU476" s="251" t="s">
        <v>86</v>
      </c>
      <c r="AV476" s="13" t="s">
        <v>86</v>
      </c>
      <c r="AW476" s="13" t="s">
        <v>32</v>
      </c>
      <c r="AX476" s="13" t="s">
        <v>76</v>
      </c>
      <c r="AY476" s="251" t="s">
        <v>191</v>
      </c>
    </row>
    <row r="477" spans="1:51" s="13" customFormat="1" ht="12">
      <c r="A477" s="13"/>
      <c r="B477" s="240"/>
      <c r="C477" s="241"/>
      <c r="D477" s="242" t="s">
        <v>200</v>
      </c>
      <c r="E477" s="243" t="s">
        <v>1</v>
      </c>
      <c r="F477" s="244" t="s">
        <v>707</v>
      </c>
      <c r="G477" s="241"/>
      <c r="H477" s="245">
        <v>24.903</v>
      </c>
      <c r="I477" s="246"/>
      <c r="J477" s="241"/>
      <c r="K477" s="241"/>
      <c r="L477" s="247"/>
      <c r="M477" s="248"/>
      <c r="N477" s="249"/>
      <c r="O477" s="249"/>
      <c r="P477" s="249"/>
      <c r="Q477" s="249"/>
      <c r="R477" s="249"/>
      <c r="S477" s="249"/>
      <c r="T477" s="25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1" t="s">
        <v>200</v>
      </c>
      <c r="AU477" s="251" t="s">
        <v>86</v>
      </c>
      <c r="AV477" s="13" t="s">
        <v>86</v>
      </c>
      <c r="AW477" s="13" t="s">
        <v>32</v>
      </c>
      <c r="AX477" s="13" t="s">
        <v>76</v>
      </c>
      <c r="AY477" s="251" t="s">
        <v>191</v>
      </c>
    </row>
    <row r="478" spans="1:51" s="13" customFormat="1" ht="12">
      <c r="A478" s="13"/>
      <c r="B478" s="240"/>
      <c r="C478" s="241"/>
      <c r="D478" s="242" t="s">
        <v>200</v>
      </c>
      <c r="E478" s="243" t="s">
        <v>1</v>
      </c>
      <c r="F478" s="244" t="s">
        <v>708</v>
      </c>
      <c r="G478" s="241"/>
      <c r="H478" s="245">
        <v>16.926</v>
      </c>
      <c r="I478" s="246"/>
      <c r="J478" s="241"/>
      <c r="K478" s="241"/>
      <c r="L478" s="247"/>
      <c r="M478" s="248"/>
      <c r="N478" s="249"/>
      <c r="O478" s="249"/>
      <c r="P478" s="249"/>
      <c r="Q478" s="249"/>
      <c r="R478" s="249"/>
      <c r="S478" s="249"/>
      <c r="T478" s="25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1" t="s">
        <v>200</v>
      </c>
      <c r="AU478" s="251" t="s">
        <v>86</v>
      </c>
      <c r="AV478" s="13" t="s">
        <v>86</v>
      </c>
      <c r="AW478" s="13" t="s">
        <v>32</v>
      </c>
      <c r="AX478" s="13" t="s">
        <v>76</v>
      </c>
      <c r="AY478" s="251" t="s">
        <v>191</v>
      </c>
    </row>
    <row r="479" spans="1:51" s="13" customFormat="1" ht="12">
      <c r="A479" s="13"/>
      <c r="B479" s="240"/>
      <c r="C479" s="241"/>
      <c r="D479" s="242" t="s">
        <v>200</v>
      </c>
      <c r="E479" s="243" t="s">
        <v>1</v>
      </c>
      <c r="F479" s="244" t="s">
        <v>709</v>
      </c>
      <c r="G479" s="241"/>
      <c r="H479" s="245">
        <v>14.35</v>
      </c>
      <c r="I479" s="246"/>
      <c r="J479" s="241"/>
      <c r="K479" s="241"/>
      <c r="L479" s="247"/>
      <c r="M479" s="248"/>
      <c r="N479" s="249"/>
      <c r="O479" s="249"/>
      <c r="P479" s="249"/>
      <c r="Q479" s="249"/>
      <c r="R479" s="249"/>
      <c r="S479" s="249"/>
      <c r="T479" s="25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1" t="s">
        <v>200</v>
      </c>
      <c r="AU479" s="251" t="s">
        <v>86</v>
      </c>
      <c r="AV479" s="13" t="s">
        <v>86</v>
      </c>
      <c r="AW479" s="13" t="s">
        <v>32</v>
      </c>
      <c r="AX479" s="13" t="s">
        <v>76</v>
      </c>
      <c r="AY479" s="251" t="s">
        <v>191</v>
      </c>
    </row>
    <row r="480" spans="1:51" s="13" customFormat="1" ht="12">
      <c r="A480" s="13"/>
      <c r="B480" s="240"/>
      <c r="C480" s="241"/>
      <c r="D480" s="242" t="s">
        <v>200</v>
      </c>
      <c r="E480" s="243" t="s">
        <v>1</v>
      </c>
      <c r="F480" s="244" t="s">
        <v>710</v>
      </c>
      <c r="G480" s="241"/>
      <c r="H480" s="245">
        <v>15.547</v>
      </c>
      <c r="I480" s="246"/>
      <c r="J480" s="241"/>
      <c r="K480" s="241"/>
      <c r="L480" s="247"/>
      <c r="M480" s="248"/>
      <c r="N480" s="249"/>
      <c r="O480" s="249"/>
      <c r="P480" s="249"/>
      <c r="Q480" s="249"/>
      <c r="R480" s="249"/>
      <c r="S480" s="249"/>
      <c r="T480" s="25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1" t="s">
        <v>200</v>
      </c>
      <c r="AU480" s="251" t="s">
        <v>86</v>
      </c>
      <c r="AV480" s="13" t="s">
        <v>86</v>
      </c>
      <c r="AW480" s="13" t="s">
        <v>32</v>
      </c>
      <c r="AX480" s="13" t="s">
        <v>76</v>
      </c>
      <c r="AY480" s="251" t="s">
        <v>191</v>
      </c>
    </row>
    <row r="481" spans="1:51" s="13" customFormat="1" ht="12">
      <c r="A481" s="13"/>
      <c r="B481" s="240"/>
      <c r="C481" s="241"/>
      <c r="D481" s="242" t="s">
        <v>200</v>
      </c>
      <c r="E481" s="243" t="s">
        <v>1</v>
      </c>
      <c r="F481" s="244" t="s">
        <v>711</v>
      </c>
      <c r="G481" s="241"/>
      <c r="H481" s="245">
        <v>5.691</v>
      </c>
      <c r="I481" s="246"/>
      <c r="J481" s="241"/>
      <c r="K481" s="241"/>
      <c r="L481" s="247"/>
      <c r="M481" s="248"/>
      <c r="N481" s="249"/>
      <c r="O481" s="249"/>
      <c r="P481" s="249"/>
      <c r="Q481" s="249"/>
      <c r="R481" s="249"/>
      <c r="S481" s="249"/>
      <c r="T481" s="25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1" t="s">
        <v>200</v>
      </c>
      <c r="AU481" s="251" t="s">
        <v>86</v>
      </c>
      <c r="AV481" s="13" t="s">
        <v>86</v>
      </c>
      <c r="AW481" s="13" t="s">
        <v>32</v>
      </c>
      <c r="AX481" s="13" t="s">
        <v>76</v>
      </c>
      <c r="AY481" s="251" t="s">
        <v>191</v>
      </c>
    </row>
    <row r="482" spans="1:51" s="13" customFormat="1" ht="12">
      <c r="A482" s="13"/>
      <c r="B482" s="240"/>
      <c r="C482" s="241"/>
      <c r="D482" s="242" t="s">
        <v>200</v>
      </c>
      <c r="E482" s="243" t="s">
        <v>1</v>
      </c>
      <c r="F482" s="244" t="s">
        <v>712</v>
      </c>
      <c r="G482" s="241"/>
      <c r="H482" s="245">
        <v>14.259</v>
      </c>
      <c r="I482" s="246"/>
      <c r="J482" s="241"/>
      <c r="K482" s="241"/>
      <c r="L482" s="247"/>
      <c r="M482" s="248"/>
      <c r="N482" s="249"/>
      <c r="O482" s="249"/>
      <c r="P482" s="249"/>
      <c r="Q482" s="249"/>
      <c r="R482" s="249"/>
      <c r="S482" s="249"/>
      <c r="T482" s="25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1" t="s">
        <v>200</v>
      </c>
      <c r="AU482" s="251" t="s">
        <v>86</v>
      </c>
      <c r="AV482" s="13" t="s">
        <v>86</v>
      </c>
      <c r="AW482" s="13" t="s">
        <v>32</v>
      </c>
      <c r="AX482" s="13" t="s">
        <v>76</v>
      </c>
      <c r="AY482" s="251" t="s">
        <v>191</v>
      </c>
    </row>
    <row r="483" spans="1:51" s="13" customFormat="1" ht="12">
      <c r="A483" s="13"/>
      <c r="B483" s="240"/>
      <c r="C483" s="241"/>
      <c r="D483" s="242" t="s">
        <v>200</v>
      </c>
      <c r="E483" s="243" t="s">
        <v>1</v>
      </c>
      <c r="F483" s="244" t="s">
        <v>713</v>
      </c>
      <c r="G483" s="241"/>
      <c r="H483" s="245">
        <v>34.65</v>
      </c>
      <c r="I483" s="246"/>
      <c r="J483" s="241"/>
      <c r="K483" s="241"/>
      <c r="L483" s="247"/>
      <c r="M483" s="248"/>
      <c r="N483" s="249"/>
      <c r="O483" s="249"/>
      <c r="P483" s="249"/>
      <c r="Q483" s="249"/>
      <c r="R483" s="249"/>
      <c r="S483" s="249"/>
      <c r="T483" s="25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1" t="s">
        <v>200</v>
      </c>
      <c r="AU483" s="251" t="s">
        <v>86</v>
      </c>
      <c r="AV483" s="13" t="s">
        <v>86</v>
      </c>
      <c r="AW483" s="13" t="s">
        <v>32</v>
      </c>
      <c r="AX483" s="13" t="s">
        <v>76</v>
      </c>
      <c r="AY483" s="251" t="s">
        <v>191</v>
      </c>
    </row>
    <row r="484" spans="1:51" s="13" customFormat="1" ht="12">
      <c r="A484" s="13"/>
      <c r="B484" s="240"/>
      <c r="C484" s="241"/>
      <c r="D484" s="242" t="s">
        <v>200</v>
      </c>
      <c r="E484" s="243" t="s">
        <v>1</v>
      </c>
      <c r="F484" s="244" t="s">
        <v>714</v>
      </c>
      <c r="G484" s="241"/>
      <c r="H484" s="245">
        <v>11.039</v>
      </c>
      <c r="I484" s="246"/>
      <c r="J484" s="241"/>
      <c r="K484" s="241"/>
      <c r="L484" s="247"/>
      <c r="M484" s="248"/>
      <c r="N484" s="249"/>
      <c r="O484" s="249"/>
      <c r="P484" s="249"/>
      <c r="Q484" s="249"/>
      <c r="R484" s="249"/>
      <c r="S484" s="249"/>
      <c r="T484" s="25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1" t="s">
        <v>200</v>
      </c>
      <c r="AU484" s="251" t="s">
        <v>86</v>
      </c>
      <c r="AV484" s="13" t="s">
        <v>86</v>
      </c>
      <c r="AW484" s="13" t="s">
        <v>32</v>
      </c>
      <c r="AX484" s="13" t="s">
        <v>76</v>
      </c>
      <c r="AY484" s="251" t="s">
        <v>191</v>
      </c>
    </row>
    <row r="485" spans="1:51" s="13" customFormat="1" ht="12">
      <c r="A485" s="13"/>
      <c r="B485" s="240"/>
      <c r="C485" s="241"/>
      <c r="D485" s="242" t="s">
        <v>200</v>
      </c>
      <c r="E485" s="243" t="s">
        <v>1</v>
      </c>
      <c r="F485" s="244" t="s">
        <v>715</v>
      </c>
      <c r="G485" s="241"/>
      <c r="H485" s="245">
        <v>15.316</v>
      </c>
      <c r="I485" s="246"/>
      <c r="J485" s="241"/>
      <c r="K485" s="241"/>
      <c r="L485" s="247"/>
      <c r="M485" s="248"/>
      <c r="N485" s="249"/>
      <c r="O485" s="249"/>
      <c r="P485" s="249"/>
      <c r="Q485" s="249"/>
      <c r="R485" s="249"/>
      <c r="S485" s="249"/>
      <c r="T485" s="25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1" t="s">
        <v>200</v>
      </c>
      <c r="AU485" s="251" t="s">
        <v>86</v>
      </c>
      <c r="AV485" s="13" t="s">
        <v>86</v>
      </c>
      <c r="AW485" s="13" t="s">
        <v>32</v>
      </c>
      <c r="AX485" s="13" t="s">
        <v>76</v>
      </c>
      <c r="AY485" s="251" t="s">
        <v>191</v>
      </c>
    </row>
    <row r="486" spans="1:51" s="13" customFormat="1" ht="12">
      <c r="A486" s="13"/>
      <c r="B486" s="240"/>
      <c r="C486" s="241"/>
      <c r="D486" s="242" t="s">
        <v>200</v>
      </c>
      <c r="E486" s="243" t="s">
        <v>1</v>
      </c>
      <c r="F486" s="244" t="s">
        <v>716</v>
      </c>
      <c r="G486" s="241"/>
      <c r="H486" s="245">
        <v>15.869</v>
      </c>
      <c r="I486" s="246"/>
      <c r="J486" s="241"/>
      <c r="K486" s="241"/>
      <c r="L486" s="247"/>
      <c r="M486" s="248"/>
      <c r="N486" s="249"/>
      <c r="O486" s="249"/>
      <c r="P486" s="249"/>
      <c r="Q486" s="249"/>
      <c r="R486" s="249"/>
      <c r="S486" s="249"/>
      <c r="T486" s="25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1" t="s">
        <v>200</v>
      </c>
      <c r="AU486" s="251" t="s">
        <v>86</v>
      </c>
      <c r="AV486" s="13" t="s">
        <v>86</v>
      </c>
      <c r="AW486" s="13" t="s">
        <v>32</v>
      </c>
      <c r="AX486" s="13" t="s">
        <v>76</v>
      </c>
      <c r="AY486" s="251" t="s">
        <v>191</v>
      </c>
    </row>
    <row r="487" spans="1:51" s="13" customFormat="1" ht="12">
      <c r="A487" s="13"/>
      <c r="B487" s="240"/>
      <c r="C487" s="241"/>
      <c r="D487" s="242" t="s">
        <v>200</v>
      </c>
      <c r="E487" s="243" t="s">
        <v>1</v>
      </c>
      <c r="F487" s="244" t="s">
        <v>717</v>
      </c>
      <c r="G487" s="241"/>
      <c r="H487" s="245">
        <v>16.604</v>
      </c>
      <c r="I487" s="246"/>
      <c r="J487" s="241"/>
      <c r="K487" s="241"/>
      <c r="L487" s="247"/>
      <c r="M487" s="248"/>
      <c r="N487" s="249"/>
      <c r="O487" s="249"/>
      <c r="P487" s="249"/>
      <c r="Q487" s="249"/>
      <c r="R487" s="249"/>
      <c r="S487" s="249"/>
      <c r="T487" s="25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1" t="s">
        <v>200</v>
      </c>
      <c r="AU487" s="251" t="s">
        <v>86</v>
      </c>
      <c r="AV487" s="13" t="s">
        <v>86</v>
      </c>
      <c r="AW487" s="13" t="s">
        <v>32</v>
      </c>
      <c r="AX487" s="13" t="s">
        <v>76</v>
      </c>
      <c r="AY487" s="251" t="s">
        <v>191</v>
      </c>
    </row>
    <row r="488" spans="1:51" s="13" customFormat="1" ht="12">
      <c r="A488" s="13"/>
      <c r="B488" s="240"/>
      <c r="C488" s="241"/>
      <c r="D488" s="242" t="s">
        <v>200</v>
      </c>
      <c r="E488" s="243" t="s">
        <v>1</v>
      </c>
      <c r="F488" s="244" t="s">
        <v>718</v>
      </c>
      <c r="G488" s="241"/>
      <c r="H488" s="245">
        <v>14.994</v>
      </c>
      <c r="I488" s="246"/>
      <c r="J488" s="241"/>
      <c r="K488" s="241"/>
      <c r="L488" s="247"/>
      <c r="M488" s="248"/>
      <c r="N488" s="249"/>
      <c r="O488" s="249"/>
      <c r="P488" s="249"/>
      <c r="Q488" s="249"/>
      <c r="R488" s="249"/>
      <c r="S488" s="249"/>
      <c r="T488" s="25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1" t="s">
        <v>200</v>
      </c>
      <c r="AU488" s="251" t="s">
        <v>86</v>
      </c>
      <c r="AV488" s="13" t="s">
        <v>86</v>
      </c>
      <c r="AW488" s="13" t="s">
        <v>32</v>
      </c>
      <c r="AX488" s="13" t="s">
        <v>76</v>
      </c>
      <c r="AY488" s="251" t="s">
        <v>191</v>
      </c>
    </row>
    <row r="489" spans="1:51" s="13" customFormat="1" ht="12">
      <c r="A489" s="13"/>
      <c r="B489" s="240"/>
      <c r="C489" s="241"/>
      <c r="D489" s="242" t="s">
        <v>200</v>
      </c>
      <c r="E489" s="243" t="s">
        <v>1</v>
      </c>
      <c r="F489" s="244" t="s">
        <v>719</v>
      </c>
      <c r="G489" s="241"/>
      <c r="H489" s="245">
        <v>13.937</v>
      </c>
      <c r="I489" s="246"/>
      <c r="J489" s="241"/>
      <c r="K489" s="241"/>
      <c r="L489" s="247"/>
      <c r="M489" s="248"/>
      <c r="N489" s="249"/>
      <c r="O489" s="249"/>
      <c r="P489" s="249"/>
      <c r="Q489" s="249"/>
      <c r="R489" s="249"/>
      <c r="S489" s="249"/>
      <c r="T489" s="25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1" t="s">
        <v>200</v>
      </c>
      <c r="AU489" s="251" t="s">
        <v>86</v>
      </c>
      <c r="AV489" s="13" t="s">
        <v>86</v>
      </c>
      <c r="AW489" s="13" t="s">
        <v>32</v>
      </c>
      <c r="AX489" s="13" t="s">
        <v>76</v>
      </c>
      <c r="AY489" s="251" t="s">
        <v>191</v>
      </c>
    </row>
    <row r="490" spans="1:51" s="14" customFormat="1" ht="12">
      <c r="A490" s="14"/>
      <c r="B490" s="252"/>
      <c r="C490" s="253"/>
      <c r="D490" s="242" t="s">
        <v>200</v>
      </c>
      <c r="E490" s="254" t="s">
        <v>1</v>
      </c>
      <c r="F490" s="255" t="s">
        <v>214</v>
      </c>
      <c r="G490" s="253"/>
      <c r="H490" s="256">
        <v>720.4150000000003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2" t="s">
        <v>200</v>
      </c>
      <c r="AU490" s="262" t="s">
        <v>86</v>
      </c>
      <c r="AV490" s="14" t="s">
        <v>198</v>
      </c>
      <c r="AW490" s="14" t="s">
        <v>32</v>
      </c>
      <c r="AX490" s="14" t="s">
        <v>84</v>
      </c>
      <c r="AY490" s="262" t="s">
        <v>191</v>
      </c>
    </row>
    <row r="491" spans="1:65" s="2" customFormat="1" ht="24.15" customHeight="1">
      <c r="A491" s="39"/>
      <c r="B491" s="40"/>
      <c r="C491" s="227" t="s">
        <v>720</v>
      </c>
      <c r="D491" s="227" t="s">
        <v>193</v>
      </c>
      <c r="E491" s="228" t="s">
        <v>721</v>
      </c>
      <c r="F491" s="229" t="s">
        <v>722</v>
      </c>
      <c r="G491" s="230" t="s">
        <v>196</v>
      </c>
      <c r="H491" s="231">
        <v>364.386</v>
      </c>
      <c r="I491" s="232"/>
      <c r="J491" s="233">
        <f>ROUND(I491*H491,2)</f>
        <v>0</v>
      </c>
      <c r="K491" s="229" t="s">
        <v>210</v>
      </c>
      <c r="L491" s="45"/>
      <c r="M491" s="234" t="s">
        <v>1</v>
      </c>
      <c r="N491" s="235" t="s">
        <v>41</v>
      </c>
      <c r="O491" s="92"/>
      <c r="P491" s="236">
        <f>O491*H491</f>
        <v>0</v>
      </c>
      <c r="Q491" s="236">
        <v>0.01575</v>
      </c>
      <c r="R491" s="236">
        <f>Q491*H491</f>
        <v>5.739079500000001</v>
      </c>
      <c r="S491" s="236">
        <v>0</v>
      </c>
      <c r="T491" s="23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8" t="s">
        <v>198</v>
      </c>
      <c r="AT491" s="238" t="s">
        <v>193</v>
      </c>
      <c r="AU491" s="238" t="s">
        <v>86</v>
      </c>
      <c r="AY491" s="18" t="s">
        <v>191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8" t="s">
        <v>84</v>
      </c>
      <c r="BK491" s="239">
        <f>ROUND(I491*H491,2)</f>
        <v>0</v>
      </c>
      <c r="BL491" s="18" t="s">
        <v>198</v>
      </c>
      <c r="BM491" s="238" t="s">
        <v>723</v>
      </c>
    </row>
    <row r="492" spans="1:51" s="15" customFormat="1" ht="12">
      <c r="A492" s="15"/>
      <c r="B492" s="263"/>
      <c r="C492" s="264"/>
      <c r="D492" s="242" t="s">
        <v>200</v>
      </c>
      <c r="E492" s="265" t="s">
        <v>1</v>
      </c>
      <c r="F492" s="266" t="s">
        <v>688</v>
      </c>
      <c r="G492" s="264"/>
      <c r="H492" s="265" t="s">
        <v>1</v>
      </c>
      <c r="I492" s="267"/>
      <c r="J492" s="264"/>
      <c r="K492" s="264"/>
      <c r="L492" s="268"/>
      <c r="M492" s="269"/>
      <c r="N492" s="270"/>
      <c r="O492" s="270"/>
      <c r="P492" s="270"/>
      <c r="Q492" s="270"/>
      <c r="R492" s="270"/>
      <c r="S492" s="270"/>
      <c r="T492" s="271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2" t="s">
        <v>200</v>
      </c>
      <c r="AU492" s="272" t="s">
        <v>86</v>
      </c>
      <c r="AV492" s="15" t="s">
        <v>84</v>
      </c>
      <c r="AW492" s="15" t="s">
        <v>32</v>
      </c>
      <c r="AX492" s="15" t="s">
        <v>76</v>
      </c>
      <c r="AY492" s="272" t="s">
        <v>191</v>
      </c>
    </row>
    <row r="493" spans="1:51" s="13" customFormat="1" ht="12">
      <c r="A493" s="13"/>
      <c r="B493" s="240"/>
      <c r="C493" s="241"/>
      <c r="D493" s="242" t="s">
        <v>200</v>
      </c>
      <c r="E493" s="243" t="s">
        <v>1</v>
      </c>
      <c r="F493" s="244" t="s">
        <v>724</v>
      </c>
      <c r="G493" s="241"/>
      <c r="H493" s="245">
        <v>19.293</v>
      </c>
      <c r="I493" s="246"/>
      <c r="J493" s="241"/>
      <c r="K493" s="241"/>
      <c r="L493" s="247"/>
      <c r="M493" s="248"/>
      <c r="N493" s="249"/>
      <c r="O493" s="249"/>
      <c r="P493" s="249"/>
      <c r="Q493" s="249"/>
      <c r="R493" s="249"/>
      <c r="S493" s="249"/>
      <c r="T493" s="25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1" t="s">
        <v>200</v>
      </c>
      <c r="AU493" s="251" t="s">
        <v>86</v>
      </c>
      <c r="AV493" s="13" t="s">
        <v>86</v>
      </c>
      <c r="AW493" s="13" t="s">
        <v>32</v>
      </c>
      <c r="AX493" s="13" t="s">
        <v>76</v>
      </c>
      <c r="AY493" s="251" t="s">
        <v>191</v>
      </c>
    </row>
    <row r="494" spans="1:51" s="13" customFormat="1" ht="12">
      <c r="A494" s="13"/>
      <c r="B494" s="240"/>
      <c r="C494" s="241"/>
      <c r="D494" s="242" t="s">
        <v>200</v>
      </c>
      <c r="E494" s="243" t="s">
        <v>1</v>
      </c>
      <c r="F494" s="244" t="s">
        <v>725</v>
      </c>
      <c r="G494" s="241"/>
      <c r="H494" s="245">
        <v>7.992</v>
      </c>
      <c r="I494" s="246"/>
      <c r="J494" s="241"/>
      <c r="K494" s="241"/>
      <c r="L494" s="247"/>
      <c r="M494" s="248"/>
      <c r="N494" s="249"/>
      <c r="O494" s="249"/>
      <c r="P494" s="249"/>
      <c r="Q494" s="249"/>
      <c r="R494" s="249"/>
      <c r="S494" s="249"/>
      <c r="T494" s="25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1" t="s">
        <v>200</v>
      </c>
      <c r="AU494" s="251" t="s">
        <v>86</v>
      </c>
      <c r="AV494" s="13" t="s">
        <v>86</v>
      </c>
      <c r="AW494" s="13" t="s">
        <v>32</v>
      </c>
      <c r="AX494" s="13" t="s">
        <v>76</v>
      </c>
      <c r="AY494" s="251" t="s">
        <v>191</v>
      </c>
    </row>
    <row r="495" spans="1:51" s="13" customFormat="1" ht="12">
      <c r="A495" s="13"/>
      <c r="B495" s="240"/>
      <c r="C495" s="241"/>
      <c r="D495" s="242" t="s">
        <v>200</v>
      </c>
      <c r="E495" s="243" t="s">
        <v>1</v>
      </c>
      <c r="F495" s="244" t="s">
        <v>695</v>
      </c>
      <c r="G495" s="241"/>
      <c r="H495" s="245">
        <v>27.59</v>
      </c>
      <c r="I495" s="246"/>
      <c r="J495" s="241"/>
      <c r="K495" s="241"/>
      <c r="L495" s="247"/>
      <c r="M495" s="248"/>
      <c r="N495" s="249"/>
      <c r="O495" s="249"/>
      <c r="P495" s="249"/>
      <c r="Q495" s="249"/>
      <c r="R495" s="249"/>
      <c r="S495" s="249"/>
      <c r="T495" s="25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1" t="s">
        <v>200</v>
      </c>
      <c r="AU495" s="251" t="s">
        <v>86</v>
      </c>
      <c r="AV495" s="13" t="s">
        <v>86</v>
      </c>
      <c r="AW495" s="13" t="s">
        <v>32</v>
      </c>
      <c r="AX495" s="13" t="s">
        <v>76</v>
      </c>
      <c r="AY495" s="251" t="s">
        <v>191</v>
      </c>
    </row>
    <row r="496" spans="1:51" s="13" customFormat="1" ht="12">
      <c r="A496" s="13"/>
      <c r="B496" s="240"/>
      <c r="C496" s="241"/>
      <c r="D496" s="242" t="s">
        <v>200</v>
      </c>
      <c r="E496" s="243" t="s">
        <v>1</v>
      </c>
      <c r="F496" s="244" t="s">
        <v>697</v>
      </c>
      <c r="G496" s="241"/>
      <c r="H496" s="245">
        <v>23.702</v>
      </c>
      <c r="I496" s="246"/>
      <c r="J496" s="241"/>
      <c r="K496" s="241"/>
      <c r="L496" s="247"/>
      <c r="M496" s="248"/>
      <c r="N496" s="249"/>
      <c r="O496" s="249"/>
      <c r="P496" s="249"/>
      <c r="Q496" s="249"/>
      <c r="R496" s="249"/>
      <c r="S496" s="249"/>
      <c r="T496" s="25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1" t="s">
        <v>200</v>
      </c>
      <c r="AU496" s="251" t="s">
        <v>86</v>
      </c>
      <c r="AV496" s="13" t="s">
        <v>86</v>
      </c>
      <c r="AW496" s="13" t="s">
        <v>32</v>
      </c>
      <c r="AX496" s="13" t="s">
        <v>76</v>
      </c>
      <c r="AY496" s="251" t="s">
        <v>191</v>
      </c>
    </row>
    <row r="497" spans="1:51" s="13" customFormat="1" ht="12">
      <c r="A497" s="13"/>
      <c r="B497" s="240"/>
      <c r="C497" s="241"/>
      <c r="D497" s="242" t="s">
        <v>200</v>
      </c>
      <c r="E497" s="243" t="s">
        <v>1</v>
      </c>
      <c r="F497" s="244" t="s">
        <v>698</v>
      </c>
      <c r="G497" s="241"/>
      <c r="H497" s="245">
        <v>18.767</v>
      </c>
      <c r="I497" s="246"/>
      <c r="J497" s="241"/>
      <c r="K497" s="241"/>
      <c r="L497" s="247"/>
      <c r="M497" s="248"/>
      <c r="N497" s="249"/>
      <c r="O497" s="249"/>
      <c r="P497" s="249"/>
      <c r="Q497" s="249"/>
      <c r="R497" s="249"/>
      <c r="S497" s="249"/>
      <c r="T497" s="25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1" t="s">
        <v>200</v>
      </c>
      <c r="AU497" s="251" t="s">
        <v>86</v>
      </c>
      <c r="AV497" s="13" t="s">
        <v>86</v>
      </c>
      <c r="AW497" s="13" t="s">
        <v>32</v>
      </c>
      <c r="AX497" s="13" t="s">
        <v>76</v>
      </c>
      <c r="AY497" s="251" t="s">
        <v>191</v>
      </c>
    </row>
    <row r="498" spans="1:51" s="13" customFormat="1" ht="12">
      <c r="A498" s="13"/>
      <c r="B498" s="240"/>
      <c r="C498" s="241"/>
      <c r="D498" s="242" t="s">
        <v>200</v>
      </c>
      <c r="E498" s="243" t="s">
        <v>1</v>
      </c>
      <c r="F498" s="244" t="s">
        <v>699</v>
      </c>
      <c r="G498" s="241"/>
      <c r="H498" s="245">
        <v>28.483</v>
      </c>
      <c r="I498" s="246"/>
      <c r="J498" s="241"/>
      <c r="K498" s="241"/>
      <c r="L498" s="247"/>
      <c r="M498" s="248"/>
      <c r="N498" s="249"/>
      <c r="O498" s="249"/>
      <c r="P498" s="249"/>
      <c r="Q498" s="249"/>
      <c r="R498" s="249"/>
      <c r="S498" s="249"/>
      <c r="T498" s="25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1" t="s">
        <v>200</v>
      </c>
      <c r="AU498" s="251" t="s">
        <v>86</v>
      </c>
      <c r="AV498" s="13" t="s">
        <v>86</v>
      </c>
      <c r="AW498" s="13" t="s">
        <v>32</v>
      </c>
      <c r="AX498" s="13" t="s">
        <v>76</v>
      </c>
      <c r="AY498" s="251" t="s">
        <v>191</v>
      </c>
    </row>
    <row r="499" spans="1:51" s="13" customFormat="1" ht="12">
      <c r="A499" s="13"/>
      <c r="B499" s="240"/>
      <c r="C499" s="241"/>
      <c r="D499" s="242" t="s">
        <v>200</v>
      </c>
      <c r="E499" s="243" t="s">
        <v>1</v>
      </c>
      <c r="F499" s="244" t="s">
        <v>726</v>
      </c>
      <c r="G499" s="241"/>
      <c r="H499" s="245">
        <v>6.88</v>
      </c>
      <c r="I499" s="246"/>
      <c r="J499" s="241"/>
      <c r="K499" s="241"/>
      <c r="L499" s="247"/>
      <c r="M499" s="248"/>
      <c r="N499" s="249"/>
      <c r="O499" s="249"/>
      <c r="P499" s="249"/>
      <c r="Q499" s="249"/>
      <c r="R499" s="249"/>
      <c r="S499" s="249"/>
      <c r="T499" s="25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1" t="s">
        <v>200</v>
      </c>
      <c r="AU499" s="251" t="s">
        <v>86</v>
      </c>
      <c r="AV499" s="13" t="s">
        <v>86</v>
      </c>
      <c r="AW499" s="13" t="s">
        <v>32</v>
      </c>
      <c r="AX499" s="13" t="s">
        <v>76</v>
      </c>
      <c r="AY499" s="251" t="s">
        <v>191</v>
      </c>
    </row>
    <row r="500" spans="1:51" s="13" customFormat="1" ht="12">
      <c r="A500" s="13"/>
      <c r="B500" s="240"/>
      <c r="C500" s="241"/>
      <c r="D500" s="242" t="s">
        <v>200</v>
      </c>
      <c r="E500" s="243" t="s">
        <v>1</v>
      </c>
      <c r="F500" s="244" t="s">
        <v>701</v>
      </c>
      <c r="G500" s="241"/>
      <c r="H500" s="245">
        <v>13.937</v>
      </c>
      <c r="I500" s="246"/>
      <c r="J500" s="241"/>
      <c r="K500" s="241"/>
      <c r="L500" s="247"/>
      <c r="M500" s="248"/>
      <c r="N500" s="249"/>
      <c r="O500" s="249"/>
      <c r="P500" s="249"/>
      <c r="Q500" s="249"/>
      <c r="R500" s="249"/>
      <c r="S500" s="249"/>
      <c r="T500" s="25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1" t="s">
        <v>200</v>
      </c>
      <c r="AU500" s="251" t="s">
        <v>86</v>
      </c>
      <c r="AV500" s="13" t="s">
        <v>86</v>
      </c>
      <c r="AW500" s="13" t="s">
        <v>32</v>
      </c>
      <c r="AX500" s="13" t="s">
        <v>76</v>
      </c>
      <c r="AY500" s="251" t="s">
        <v>191</v>
      </c>
    </row>
    <row r="501" spans="1:51" s="13" customFormat="1" ht="12">
      <c r="A501" s="13"/>
      <c r="B501" s="240"/>
      <c r="C501" s="241"/>
      <c r="D501" s="242" t="s">
        <v>200</v>
      </c>
      <c r="E501" s="243" t="s">
        <v>1</v>
      </c>
      <c r="F501" s="244" t="s">
        <v>727</v>
      </c>
      <c r="G501" s="241"/>
      <c r="H501" s="245">
        <v>19.245</v>
      </c>
      <c r="I501" s="246"/>
      <c r="J501" s="241"/>
      <c r="K501" s="241"/>
      <c r="L501" s="247"/>
      <c r="M501" s="248"/>
      <c r="N501" s="249"/>
      <c r="O501" s="249"/>
      <c r="P501" s="249"/>
      <c r="Q501" s="249"/>
      <c r="R501" s="249"/>
      <c r="S501" s="249"/>
      <c r="T501" s="25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1" t="s">
        <v>200</v>
      </c>
      <c r="AU501" s="251" t="s">
        <v>86</v>
      </c>
      <c r="AV501" s="13" t="s">
        <v>86</v>
      </c>
      <c r="AW501" s="13" t="s">
        <v>32</v>
      </c>
      <c r="AX501" s="13" t="s">
        <v>76</v>
      </c>
      <c r="AY501" s="251" t="s">
        <v>191</v>
      </c>
    </row>
    <row r="502" spans="1:51" s="13" customFormat="1" ht="12">
      <c r="A502" s="13"/>
      <c r="B502" s="240"/>
      <c r="C502" s="241"/>
      <c r="D502" s="242" t="s">
        <v>200</v>
      </c>
      <c r="E502" s="243" t="s">
        <v>1</v>
      </c>
      <c r="F502" s="244" t="s">
        <v>728</v>
      </c>
      <c r="G502" s="241"/>
      <c r="H502" s="245">
        <v>8.136</v>
      </c>
      <c r="I502" s="246"/>
      <c r="J502" s="241"/>
      <c r="K502" s="241"/>
      <c r="L502" s="247"/>
      <c r="M502" s="248"/>
      <c r="N502" s="249"/>
      <c r="O502" s="249"/>
      <c r="P502" s="249"/>
      <c r="Q502" s="249"/>
      <c r="R502" s="249"/>
      <c r="S502" s="249"/>
      <c r="T502" s="25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1" t="s">
        <v>200</v>
      </c>
      <c r="AU502" s="251" t="s">
        <v>86</v>
      </c>
      <c r="AV502" s="13" t="s">
        <v>86</v>
      </c>
      <c r="AW502" s="13" t="s">
        <v>32</v>
      </c>
      <c r="AX502" s="13" t="s">
        <v>76</v>
      </c>
      <c r="AY502" s="251" t="s">
        <v>191</v>
      </c>
    </row>
    <row r="503" spans="1:51" s="13" customFormat="1" ht="12">
      <c r="A503" s="13"/>
      <c r="B503" s="240"/>
      <c r="C503" s="241"/>
      <c r="D503" s="242" t="s">
        <v>200</v>
      </c>
      <c r="E503" s="243" t="s">
        <v>1</v>
      </c>
      <c r="F503" s="244" t="s">
        <v>705</v>
      </c>
      <c r="G503" s="241"/>
      <c r="H503" s="245">
        <v>27.461</v>
      </c>
      <c r="I503" s="246"/>
      <c r="J503" s="241"/>
      <c r="K503" s="241"/>
      <c r="L503" s="247"/>
      <c r="M503" s="248"/>
      <c r="N503" s="249"/>
      <c r="O503" s="249"/>
      <c r="P503" s="249"/>
      <c r="Q503" s="249"/>
      <c r="R503" s="249"/>
      <c r="S503" s="249"/>
      <c r="T503" s="25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1" t="s">
        <v>200</v>
      </c>
      <c r="AU503" s="251" t="s">
        <v>86</v>
      </c>
      <c r="AV503" s="13" t="s">
        <v>86</v>
      </c>
      <c r="AW503" s="13" t="s">
        <v>32</v>
      </c>
      <c r="AX503" s="13" t="s">
        <v>76</v>
      </c>
      <c r="AY503" s="251" t="s">
        <v>191</v>
      </c>
    </row>
    <row r="504" spans="1:51" s="13" customFormat="1" ht="12">
      <c r="A504" s="13"/>
      <c r="B504" s="240"/>
      <c r="C504" s="241"/>
      <c r="D504" s="242" t="s">
        <v>200</v>
      </c>
      <c r="E504" s="243" t="s">
        <v>1</v>
      </c>
      <c r="F504" s="244" t="s">
        <v>707</v>
      </c>
      <c r="G504" s="241"/>
      <c r="H504" s="245">
        <v>24.903</v>
      </c>
      <c r="I504" s="246"/>
      <c r="J504" s="241"/>
      <c r="K504" s="241"/>
      <c r="L504" s="247"/>
      <c r="M504" s="248"/>
      <c r="N504" s="249"/>
      <c r="O504" s="249"/>
      <c r="P504" s="249"/>
      <c r="Q504" s="249"/>
      <c r="R504" s="249"/>
      <c r="S504" s="249"/>
      <c r="T504" s="25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1" t="s">
        <v>200</v>
      </c>
      <c r="AU504" s="251" t="s">
        <v>86</v>
      </c>
      <c r="AV504" s="13" t="s">
        <v>86</v>
      </c>
      <c r="AW504" s="13" t="s">
        <v>32</v>
      </c>
      <c r="AX504" s="13" t="s">
        <v>76</v>
      </c>
      <c r="AY504" s="251" t="s">
        <v>191</v>
      </c>
    </row>
    <row r="505" spans="1:51" s="13" customFormat="1" ht="12">
      <c r="A505" s="13"/>
      <c r="B505" s="240"/>
      <c r="C505" s="241"/>
      <c r="D505" s="242" t="s">
        <v>200</v>
      </c>
      <c r="E505" s="243" t="s">
        <v>1</v>
      </c>
      <c r="F505" s="244" t="s">
        <v>729</v>
      </c>
      <c r="G505" s="241"/>
      <c r="H505" s="245">
        <v>8.842</v>
      </c>
      <c r="I505" s="246"/>
      <c r="J505" s="241"/>
      <c r="K505" s="241"/>
      <c r="L505" s="247"/>
      <c r="M505" s="248"/>
      <c r="N505" s="249"/>
      <c r="O505" s="249"/>
      <c r="P505" s="249"/>
      <c r="Q505" s="249"/>
      <c r="R505" s="249"/>
      <c r="S505" s="249"/>
      <c r="T505" s="25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1" t="s">
        <v>200</v>
      </c>
      <c r="AU505" s="251" t="s">
        <v>86</v>
      </c>
      <c r="AV505" s="13" t="s">
        <v>86</v>
      </c>
      <c r="AW505" s="13" t="s">
        <v>32</v>
      </c>
      <c r="AX505" s="13" t="s">
        <v>76</v>
      </c>
      <c r="AY505" s="251" t="s">
        <v>191</v>
      </c>
    </row>
    <row r="506" spans="1:51" s="13" customFormat="1" ht="12">
      <c r="A506" s="13"/>
      <c r="B506" s="240"/>
      <c r="C506" s="241"/>
      <c r="D506" s="242" t="s">
        <v>200</v>
      </c>
      <c r="E506" s="243" t="s">
        <v>1</v>
      </c>
      <c r="F506" s="244" t="s">
        <v>730</v>
      </c>
      <c r="G506" s="241"/>
      <c r="H506" s="245">
        <v>10.141</v>
      </c>
      <c r="I506" s="246"/>
      <c r="J506" s="241"/>
      <c r="K506" s="241"/>
      <c r="L506" s="247"/>
      <c r="M506" s="248"/>
      <c r="N506" s="249"/>
      <c r="O506" s="249"/>
      <c r="P506" s="249"/>
      <c r="Q506" s="249"/>
      <c r="R506" s="249"/>
      <c r="S506" s="249"/>
      <c r="T506" s="25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1" t="s">
        <v>200</v>
      </c>
      <c r="AU506" s="251" t="s">
        <v>86</v>
      </c>
      <c r="AV506" s="13" t="s">
        <v>86</v>
      </c>
      <c r="AW506" s="13" t="s">
        <v>32</v>
      </c>
      <c r="AX506" s="13" t="s">
        <v>76</v>
      </c>
      <c r="AY506" s="251" t="s">
        <v>191</v>
      </c>
    </row>
    <row r="507" spans="1:51" s="13" customFormat="1" ht="12">
      <c r="A507" s="13"/>
      <c r="B507" s="240"/>
      <c r="C507" s="241"/>
      <c r="D507" s="242" t="s">
        <v>200</v>
      </c>
      <c r="E507" s="243" t="s">
        <v>1</v>
      </c>
      <c r="F507" s="244" t="s">
        <v>731</v>
      </c>
      <c r="G507" s="241"/>
      <c r="H507" s="245">
        <v>7.644</v>
      </c>
      <c r="I507" s="246"/>
      <c r="J507" s="241"/>
      <c r="K507" s="241"/>
      <c r="L507" s="247"/>
      <c r="M507" s="248"/>
      <c r="N507" s="249"/>
      <c r="O507" s="249"/>
      <c r="P507" s="249"/>
      <c r="Q507" s="249"/>
      <c r="R507" s="249"/>
      <c r="S507" s="249"/>
      <c r="T507" s="25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1" t="s">
        <v>200</v>
      </c>
      <c r="AU507" s="251" t="s">
        <v>86</v>
      </c>
      <c r="AV507" s="13" t="s">
        <v>86</v>
      </c>
      <c r="AW507" s="13" t="s">
        <v>32</v>
      </c>
      <c r="AX507" s="13" t="s">
        <v>76</v>
      </c>
      <c r="AY507" s="251" t="s">
        <v>191</v>
      </c>
    </row>
    <row r="508" spans="1:51" s="13" customFormat="1" ht="12">
      <c r="A508" s="13"/>
      <c r="B508" s="240"/>
      <c r="C508" s="241"/>
      <c r="D508" s="242" t="s">
        <v>200</v>
      </c>
      <c r="E508" s="243" t="s">
        <v>1</v>
      </c>
      <c r="F508" s="244" t="s">
        <v>713</v>
      </c>
      <c r="G508" s="241"/>
      <c r="H508" s="245">
        <v>34.65</v>
      </c>
      <c r="I508" s="246"/>
      <c r="J508" s="241"/>
      <c r="K508" s="241"/>
      <c r="L508" s="247"/>
      <c r="M508" s="248"/>
      <c r="N508" s="249"/>
      <c r="O508" s="249"/>
      <c r="P508" s="249"/>
      <c r="Q508" s="249"/>
      <c r="R508" s="249"/>
      <c r="S508" s="249"/>
      <c r="T508" s="25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1" t="s">
        <v>200</v>
      </c>
      <c r="AU508" s="251" t="s">
        <v>86</v>
      </c>
      <c r="AV508" s="13" t="s">
        <v>86</v>
      </c>
      <c r="AW508" s="13" t="s">
        <v>32</v>
      </c>
      <c r="AX508" s="13" t="s">
        <v>76</v>
      </c>
      <c r="AY508" s="251" t="s">
        <v>191</v>
      </c>
    </row>
    <row r="509" spans="1:51" s="13" customFormat="1" ht="12">
      <c r="A509" s="13"/>
      <c r="B509" s="240"/>
      <c r="C509" s="241"/>
      <c r="D509" s="242" t="s">
        <v>200</v>
      </c>
      <c r="E509" s="243" t="s">
        <v>1</v>
      </c>
      <c r="F509" s="244" t="s">
        <v>715</v>
      </c>
      <c r="G509" s="241"/>
      <c r="H509" s="245">
        <v>15.316</v>
      </c>
      <c r="I509" s="246"/>
      <c r="J509" s="241"/>
      <c r="K509" s="241"/>
      <c r="L509" s="247"/>
      <c r="M509" s="248"/>
      <c r="N509" s="249"/>
      <c r="O509" s="249"/>
      <c r="P509" s="249"/>
      <c r="Q509" s="249"/>
      <c r="R509" s="249"/>
      <c r="S509" s="249"/>
      <c r="T509" s="25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1" t="s">
        <v>200</v>
      </c>
      <c r="AU509" s="251" t="s">
        <v>86</v>
      </c>
      <c r="AV509" s="13" t="s">
        <v>86</v>
      </c>
      <c r="AW509" s="13" t="s">
        <v>32</v>
      </c>
      <c r="AX509" s="13" t="s">
        <v>76</v>
      </c>
      <c r="AY509" s="251" t="s">
        <v>191</v>
      </c>
    </row>
    <row r="510" spans="1:51" s="13" customFormat="1" ht="12">
      <c r="A510" s="13"/>
      <c r="B510" s="240"/>
      <c r="C510" s="241"/>
      <c r="D510" s="242" t="s">
        <v>200</v>
      </c>
      <c r="E510" s="243" t="s">
        <v>1</v>
      </c>
      <c r="F510" s="244" t="s">
        <v>716</v>
      </c>
      <c r="G510" s="241"/>
      <c r="H510" s="245">
        <v>15.869</v>
      </c>
      <c r="I510" s="246"/>
      <c r="J510" s="241"/>
      <c r="K510" s="241"/>
      <c r="L510" s="247"/>
      <c r="M510" s="248"/>
      <c r="N510" s="249"/>
      <c r="O510" s="249"/>
      <c r="P510" s="249"/>
      <c r="Q510" s="249"/>
      <c r="R510" s="249"/>
      <c r="S510" s="249"/>
      <c r="T510" s="25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1" t="s">
        <v>200</v>
      </c>
      <c r="AU510" s="251" t="s">
        <v>86</v>
      </c>
      <c r="AV510" s="13" t="s">
        <v>86</v>
      </c>
      <c r="AW510" s="13" t="s">
        <v>32</v>
      </c>
      <c r="AX510" s="13" t="s">
        <v>76</v>
      </c>
      <c r="AY510" s="251" t="s">
        <v>191</v>
      </c>
    </row>
    <row r="511" spans="1:51" s="13" customFormat="1" ht="12">
      <c r="A511" s="13"/>
      <c r="B511" s="240"/>
      <c r="C511" s="241"/>
      <c r="D511" s="242" t="s">
        <v>200</v>
      </c>
      <c r="E511" s="243" t="s">
        <v>1</v>
      </c>
      <c r="F511" s="244" t="s">
        <v>717</v>
      </c>
      <c r="G511" s="241"/>
      <c r="H511" s="245">
        <v>16.604</v>
      </c>
      <c r="I511" s="246"/>
      <c r="J511" s="241"/>
      <c r="K511" s="241"/>
      <c r="L511" s="247"/>
      <c r="M511" s="248"/>
      <c r="N511" s="249"/>
      <c r="O511" s="249"/>
      <c r="P511" s="249"/>
      <c r="Q511" s="249"/>
      <c r="R511" s="249"/>
      <c r="S511" s="249"/>
      <c r="T511" s="25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1" t="s">
        <v>200</v>
      </c>
      <c r="AU511" s="251" t="s">
        <v>86</v>
      </c>
      <c r="AV511" s="13" t="s">
        <v>86</v>
      </c>
      <c r="AW511" s="13" t="s">
        <v>32</v>
      </c>
      <c r="AX511" s="13" t="s">
        <v>76</v>
      </c>
      <c r="AY511" s="251" t="s">
        <v>191</v>
      </c>
    </row>
    <row r="512" spans="1:51" s="13" customFormat="1" ht="12">
      <c r="A512" s="13"/>
      <c r="B512" s="240"/>
      <c r="C512" s="241"/>
      <c r="D512" s="242" t="s">
        <v>200</v>
      </c>
      <c r="E512" s="243" t="s">
        <v>1</v>
      </c>
      <c r="F512" s="244" t="s">
        <v>718</v>
      </c>
      <c r="G512" s="241"/>
      <c r="H512" s="245">
        <v>14.994</v>
      </c>
      <c r="I512" s="246"/>
      <c r="J512" s="241"/>
      <c r="K512" s="241"/>
      <c r="L512" s="247"/>
      <c r="M512" s="248"/>
      <c r="N512" s="249"/>
      <c r="O512" s="249"/>
      <c r="P512" s="249"/>
      <c r="Q512" s="249"/>
      <c r="R512" s="249"/>
      <c r="S512" s="249"/>
      <c r="T512" s="25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1" t="s">
        <v>200</v>
      </c>
      <c r="AU512" s="251" t="s">
        <v>86</v>
      </c>
      <c r="AV512" s="13" t="s">
        <v>86</v>
      </c>
      <c r="AW512" s="13" t="s">
        <v>32</v>
      </c>
      <c r="AX512" s="13" t="s">
        <v>76</v>
      </c>
      <c r="AY512" s="251" t="s">
        <v>191</v>
      </c>
    </row>
    <row r="513" spans="1:51" s="13" customFormat="1" ht="12">
      <c r="A513" s="13"/>
      <c r="B513" s="240"/>
      <c r="C513" s="241"/>
      <c r="D513" s="242" t="s">
        <v>200</v>
      </c>
      <c r="E513" s="243" t="s">
        <v>1</v>
      </c>
      <c r="F513" s="244" t="s">
        <v>719</v>
      </c>
      <c r="G513" s="241"/>
      <c r="H513" s="245">
        <v>13.937</v>
      </c>
      <c r="I513" s="246"/>
      <c r="J513" s="241"/>
      <c r="K513" s="241"/>
      <c r="L513" s="247"/>
      <c r="M513" s="248"/>
      <c r="N513" s="249"/>
      <c r="O513" s="249"/>
      <c r="P513" s="249"/>
      <c r="Q513" s="249"/>
      <c r="R513" s="249"/>
      <c r="S513" s="249"/>
      <c r="T513" s="25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1" t="s">
        <v>200</v>
      </c>
      <c r="AU513" s="251" t="s">
        <v>86</v>
      </c>
      <c r="AV513" s="13" t="s">
        <v>86</v>
      </c>
      <c r="AW513" s="13" t="s">
        <v>32</v>
      </c>
      <c r="AX513" s="13" t="s">
        <v>76</v>
      </c>
      <c r="AY513" s="251" t="s">
        <v>191</v>
      </c>
    </row>
    <row r="514" spans="1:51" s="14" customFormat="1" ht="12">
      <c r="A514" s="14"/>
      <c r="B514" s="252"/>
      <c r="C514" s="253"/>
      <c r="D514" s="242" t="s">
        <v>200</v>
      </c>
      <c r="E514" s="254" t="s">
        <v>1</v>
      </c>
      <c r="F514" s="255" t="s">
        <v>214</v>
      </c>
      <c r="G514" s="253"/>
      <c r="H514" s="256">
        <v>364.38599999999997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2" t="s">
        <v>200</v>
      </c>
      <c r="AU514" s="262" t="s">
        <v>86</v>
      </c>
      <c r="AV514" s="14" t="s">
        <v>198</v>
      </c>
      <c r="AW514" s="14" t="s">
        <v>32</v>
      </c>
      <c r="AX514" s="14" t="s">
        <v>84</v>
      </c>
      <c r="AY514" s="262" t="s">
        <v>191</v>
      </c>
    </row>
    <row r="515" spans="1:65" s="2" customFormat="1" ht="24.15" customHeight="1">
      <c r="A515" s="39"/>
      <c r="B515" s="40"/>
      <c r="C515" s="227" t="s">
        <v>732</v>
      </c>
      <c r="D515" s="227" t="s">
        <v>193</v>
      </c>
      <c r="E515" s="228" t="s">
        <v>733</v>
      </c>
      <c r="F515" s="229" t="s">
        <v>734</v>
      </c>
      <c r="G515" s="230" t="s">
        <v>196</v>
      </c>
      <c r="H515" s="231">
        <v>358.185</v>
      </c>
      <c r="I515" s="232"/>
      <c r="J515" s="233">
        <f>ROUND(I515*H515,2)</f>
        <v>0</v>
      </c>
      <c r="K515" s="229" t="s">
        <v>210</v>
      </c>
      <c r="L515" s="45"/>
      <c r="M515" s="234" t="s">
        <v>1</v>
      </c>
      <c r="N515" s="235" t="s">
        <v>41</v>
      </c>
      <c r="O515" s="92"/>
      <c r="P515" s="236">
        <f>O515*H515</f>
        <v>0</v>
      </c>
      <c r="Q515" s="236">
        <v>0.01838</v>
      </c>
      <c r="R515" s="236">
        <f>Q515*H515</f>
        <v>6.5834403</v>
      </c>
      <c r="S515" s="236">
        <v>0</v>
      </c>
      <c r="T515" s="23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8" t="s">
        <v>198</v>
      </c>
      <c r="AT515" s="238" t="s">
        <v>193</v>
      </c>
      <c r="AU515" s="238" t="s">
        <v>86</v>
      </c>
      <c r="AY515" s="18" t="s">
        <v>191</v>
      </c>
      <c r="BE515" s="239">
        <f>IF(N515="základní",J515,0)</f>
        <v>0</v>
      </c>
      <c r="BF515" s="239">
        <f>IF(N515="snížená",J515,0)</f>
        <v>0</v>
      </c>
      <c r="BG515" s="239">
        <f>IF(N515="zákl. přenesená",J515,0)</f>
        <v>0</v>
      </c>
      <c r="BH515" s="239">
        <f>IF(N515="sníž. přenesená",J515,0)</f>
        <v>0</v>
      </c>
      <c r="BI515" s="239">
        <f>IF(N515="nulová",J515,0)</f>
        <v>0</v>
      </c>
      <c r="BJ515" s="18" t="s">
        <v>84</v>
      </c>
      <c r="BK515" s="239">
        <f>ROUND(I515*H515,2)</f>
        <v>0</v>
      </c>
      <c r="BL515" s="18" t="s">
        <v>198</v>
      </c>
      <c r="BM515" s="238" t="s">
        <v>735</v>
      </c>
    </row>
    <row r="516" spans="1:51" s="15" customFormat="1" ht="12">
      <c r="A516" s="15"/>
      <c r="B516" s="263"/>
      <c r="C516" s="264"/>
      <c r="D516" s="242" t="s">
        <v>200</v>
      </c>
      <c r="E516" s="265" t="s">
        <v>1</v>
      </c>
      <c r="F516" s="266" t="s">
        <v>688</v>
      </c>
      <c r="G516" s="264"/>
      <c r="H516" s="265" t="s">
        <v>1</v>
      </c>
      <c r="I516" s="267"/>
      <c r="J516" s="264"/>
      <c r="K516" s="264"/>
      <c r="L516" s="268"/>
      <c r="M516" s="269"/>
      <c r="N516" s="270"/>
      <c r="O516" s="270"/>
      <c r="P516" s="270"/>
      <c r="Q516" s="270"/>
      <c r="R516" s="270"/>
      <c r="S516" s="270"/>
      <c r="T516" s="27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2" t="s">
        <v>200</v>
      </c>
      <c r="AU516" s="272" t="s">
        <v>86</v>
      </c>
      <c r="AV516" s="15" t="s">
        <v>84</v>
      </c>
      <c r="AW516" s="15" t="s">
        <v>32</v>
      </c>
      <c r="AX516" s="15" t="s">
        <v>76</v>
      </c>
      <c r="AY516" s="272" t="s">
        <v>191</v>
      </c>
    </row>
    <row r="517" spans="1:51" s="13" customFormat="1" ht="12">
      <c r="A517" s="13"/>
      <c r="B517" s="240"/>
      <c r="C517" s="241"/>
      <c r="D517" s="242" t="s">
        <v>200</v>
      </c>
      <c r="E517" s="243" t="s">
        <v>1</v>
      </c>
      <c r="F517" s="244" t="s">
        <v>689</v>
      </c>
      <c r="G517" s="241"/>
      <c r="H517" s="245">
        <v>9.885</v>
      </c>
      <c r="I517" s="246"/>
      <c r="J517" s="241"/>
      <c r="K517" s="241"/>
      <c r="L517" s="247"/>
      <c r="M517" s="248"/>
      <c r="N517" s="249"/>
      <c r="O517" s="249"/>
      <c r="P517" s="249"/>
      <c r="Q517" s="249"/>
      <c r="R517" s="249"/>
      <c r="S517" s="249"/>
      <c r="T517" s="25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1" t="s">
        <v>200</v>
      </c>
      <c r="AU517" s="251" t="s">
        <v>86</v>
      </c>
      <c r="AV517" s="13" t="s">
        <v>86</v>
      </c>
      <c r="AW517" s="13" t="s">
        <v>32</v>
      </c>
      <c r="AX517" s="13" t="s">
        <v>76</v>
      </c>
      <c r="AY517" s="251" t="s">
        <v>191</v>
      </c>
    </row>
    <row r="518" spans="1:51" s="13" customFormat="1" ht="12">
      <c r="A518" s="13"/>
      <c r="B518" s="240"/>
      <c r="C518" s="241"/>
      <c r="D518" s="242" t="s">
        <v>200</v>
      </c>
      <c r="E518" s="243" t="s">
        <v>1</v>
      </c>
      <c r="F518" s="244" t="s">
        <v>690</v>
      </c>
      <c r="G518" s="241"/>
      <c r="H518" s="245">
        <v>89.651</v>
      </c>
      <c r="I518" s="246"/>
      <c r="J518" s="241"/>
      <c r="K518" s="241"/>
      <c r="L518" s="247"/>
      <c r="M518" s="248"/>
      <c r="N518" s="249"/>
      <c r="O518" s="249"/>
      <c r="P518" s="249"/>
      <c r="Q518" s="249"/>
      <c r="R518" s="249"/>
      <c r="S518" s="249"/>
      <c r="T518" s="25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1" t="s">
        <v>200</v>
      </c>
      <c r="AU518" s="251" t="s">
        <v>86</v>
      </c>
      <c r="AV518" s="13" t="s">
        <v>86</v>
      </c>
      <c r="AW518" s="13" t="s">
        <v>32</v>
      </c>
      <c r="AX518" s="13" t="s">
        <v>76</v>
      </c>
      <c r="AY518" s="251" t="s">
        <v>191</v>
      </c>
    </row>
    <row r="519" spans="1:51" s="13" customFormat="1" ht="12">
      <c r="A519" s="13"/>
      <c r="B519" s="240"/>
      <c r="C519" s="241"/>
      <c r="D519" s="242" t="s">
        <v>200</v>
      </c>
      <c r="E519" s="243" t="s">
        <v>1</v>
      </c>
      <c r="F519" s="244" t="s">
        <v>691</v>
      </c>
      <c r="G519" s="241"/>
      <c r="H519" s="245">
        <v>31.646</v>
      </c>
      <c r="I519" s="246"/>
      <c r="J519" s="241"/>
      <c r="K519" s="241"/>
      <c r="L519" s="247"/>
      <c r="M519" s="248"/>
      <c r="N519" s="249"/>
      <c r="O519" s="249"/>
      <c r="P519" s="249"/>
      <c r="Q519" s="249"/>
      <c r="R519" s="249"/>
      <c r="S519" s="249"/>
      <c r="T519" s="25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1" t="s">
        <v>200</v>
      </c>
      <c r="AU519" s="251" t="s">
        <v>86</v>
      </c>
      <c r="AV519" s="13" t="s">
        <v>86</v>
      </c>
      <c r="AW519" s="13" t="s">
        <v>32</v>
      </c>
      <c r="AX519" s="13" t="s">
        <v>76</v>
      </c>
      <c r="AY519" s="251" t="s">
        <v>191</v>
      </c>
    </row>
    <row r="520" spans="1:51" s="13" customFormat="1" ht="12">
      <c r="A520" s="13"/>
      <c r="B520" s="240"/>
      <c r="C520" s="241"/>
      <c r="D520" s="242" t="s">
        <v>200</v>
      </c>
      <c r="E520" s="243" t="s">
        <v>1</v>
      </c>
      <c r="F520" s="244" t="s">
        <v>692</v>
      </c>
      <c r="G520" s="241"/>
      <c r="H520" s="245">
        <v>28.803</v>
      </c>
      <c r="I520" s="246"/>
      <c r="J520" s="241"/>
      <c r="K520" s="241"/>
      <c r="L520" s="247"/>
      <c r="M520" s="248"/>
      <c r="N520" s="249"/>
      <c r="O520" s="249"/>
      <c r="P520" s="249"/>
      <c r="Q520" s="249"/>
      <c r="R520" s="249"/>
      <c r="S520" s="249"/>
      <c r="T520" s="25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1" t="s">
        <v>200</v>
      </c>
      <c r="AU520" s="251" t="s">
        <v>86</v>
      </c>
      <c r="AV520" s="13" t="s">
        <v>86</v>
      </c>
      <c r="AW520" s="13" t="s">
        <v>32</v>
      </c>
      <c r="AX520" s="13" t="s">
        <v>76</v>
      </c>
      <c r="AY520" s="251" t="s">
        <v>191</v>
      </c>
    </row>
    <row r="521" spans="1:51" s="13" customFormat="1" ht="12">
      <c r="A521" s="13"/>
      <c r="B521" s="240"/>
      <c r="C521" s="241"/>
      <c r="D521" s="242" t="s">
        <v>200</v>
      </c>
      <c r="E521" s="243" t="s">
        <v>1</v>
      </c>
      <c r="F521" s="244" t="s">
        <v>736</v>
      </c>
      <c r="G521" s="241"/>
      <c r="H521" s="245">
        <v>8.061</v>
      </c>
      <c r="I521" s="246"/>
      <c r="J521" s="241"/>
      <c r="K521" s="241"/>
      <c r="L521" s="247"/>
      <c r="M521" s="248"/>
      <c r="N521" s="249"/>
      <c r="O521" s="249"/>
      <c r="P521" s="249"/>
      <c r="Q521" s="249"/>
      <c r="R521" s="249"/>
      <c r="S521" s="249"/>
      <c r="T521" s="25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1" t="s">
        <v>200</v>
      </c>
      <c r="AU521" s="251" t="s">
        <v>86</v>
      </c>
      <c r="AV521" s="13" t="s">
        <v>86</v>
      </c>
      <c r="AW521" s="13" t="s">
        <v>32</v>
      </c>
      <c r="AX521" s="13" t="s">
        <v>76</v>
      </c>
      <c r="AY521" s="251" t="s">
        <v>191</v>
      </c>
    </row>
    <row r="522" spans="1:51" s="13" customFormat="1" ht="12">
      <c r="A522" s="13"/>
      <c r="B522" s="240"/>
      <c r="C522" s="241"/>
      <c r="D522" s="242" t="s">
        <v>200</v>
      </c>
      <c r="E522" s="243" t="s">
        <v>1</v>
      </c>
      <c r="F522" s="244" t="s">
        <v>737</v>
      </c>
      <c r="G522" s="241"/>
      <c r="H522" s="245">
        <v>2.731</v>
      </c>
      <c r="I522" s="246"/>
      <c r="J522" s="241"/>
      <c r="K522" s="241"/>
      <c r="L522" s="247"/>
      <c r="M522" s="248"/>
      <c r="N522" s="249"/>
      <c r="O522" s="249"/>
      <c r="P522" s="249"/>
      <c r="Q522" s="249"/>
      <c r="R522" s="249"/>
      <c r="S522" s="249"/>
      <c r="T522" s="25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1" t="s">
        <v>200</v>
      </c>
      <c r="AU522" s="251" t="s">
        <v>86</v>
      </c>
      <c r="AV522" s="13" t="s">
        <v>86</v>
      </c>
      <c r="AW522" s="13" t="s">
        <v>32</v>
      </c>
      <c r="AX522" s="13" t="s">
        <v>76</v>
      </c>
      <c r="AY522" s="251" t="s">
        <v>191</v>
      </c>
    </row>
    <row r="523" spans="1:51" s="13" customFormat="1" ht="12">
      <c r="A523" s="13"/>
      <c r="B523" s="240"/>
      <c r="C523" s="241"/>
      <c r="D523" s="242" t="s">
        <v>200</v>
      </c>
      <c r="E523" s="243" t="s">
        <v>1</v>
      </c>
      <c r="F523" s="244" t="s">
        <v>696</v>
      </c>
      <c r="G523" s="241"/>
      <c r="H523" s="245">
        <v>40.874</v>
      </c>
      <c r="I523" s="246"/>
      <c r="J523" s="241"/>
      <c r="K523" s="241"/>
      <c r="L523" s="247"/>
      <c r="M523" s="248"/>
      <c r="N523" s="249"/>
      <c r="O523" s="249"/>
      <c r="P523" s="249"/>
      <c r="Q523" s="249"/>
      <c r="R523" s="249"/>
      <c r="S523" s="249"/>
      <c r="T523" s="25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1" t="s">
        <v>200</v>
      </c>
      <c r="AU523" s="251" t="s">
        <v>86</v>
      </c>
      <c r="AV523" s="13" t="s">
        <v>86</v>
      </c>
      <c r="AW523" s="13" t="s">
        <v>32</v>
      </c>
      <c r="AX523" s="13" t="s">
        <v>76</v>
      </c>
      <c r="AY523" s="251" t="s">
        <v>191</v>
      </c>
    </row>
    <row r="524" spans="1:51" s="13" customFormat="1" ht="12">
      <c r="A524" s="13"/>
      <c r="B524" s="240"/>
      <c r="C524" s="241"/>
      <c r="D524" s="242" t="s">
        <v>200</v>
      </c>
      <c r="E524" s="243" t="s">
        <v>1</v>
      </c>
      <c r="F524" s="244" t="s">
        <v>738</v>
      </c>
      <c r="G524" s="241"/>
      <c r="H524" s="245">
        <v>8.1</v>
      </c>
      <c r="I524" s="246"/>
      <c r="J524" s="241"/>
      <c r="K524" s="241"/>
      <c r="L524" s="247"/>
      <c r="M524" s="248"/>
      <c r="N524" s="249"/>
      <c r="O524" s="249"/>
      <c r="P524" s="249"/>
      <c r="Q524" s="249"/>
      <c r="R524" s="249"/>
      <c r="S524" s="249"/>
      <c r="T524" s="25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1" t="s">
        <v>200</v>
      </c>
      <c r="AU524" s="251" t="s">
        <v>86</v>
      </c>
      <c r="AV524" s="13" t="s">
        <v>86</v>
      </c>
      <c r="AW524" s="13" t="s">
        <v>32</v>
      </c>
      <c r="AX524" s="13" t="s">
        <v>76</v>
      </c>
      <c r="AY524" s="251" t="s">
        <v>191</v>
      </c>
    </row>
    <row r="525" spans="1:51" s="13" customFormat="1" ht="12">
      <c r="A525" s="13"/>
      <c r="B525" s="240"/>
      <c r="C525" s="241"/>
      <c r="D525" s="242" t="s">
        <v>200</v>
      </c>
      <c r="E525" s="243" t="s">
        <v>1</v>
      </c>
      <c r="F525" s="244" t="s">
        <v>702</v>
      </c>
      <c r="G525" s="241"/>
      <c r="H525" s="245">
        <v>45.186</v>
      </c>
      <c r="I525" s="246"/>
      <c r="J525" s="241"/>
      <c r="K525" s="241"/>
      <c r="L525" s="247"/>
      <c r="M525" s="248"/>
      <c r="N525" s="249"/>
      <c r="O525" s="249"/>
      <c r="P525" s="249"/>
      <c r="Q525" s="249"/>
      <c r="R525" s="249"/>
      <c r="S525" s="249"/>
      <c r="T525" s="25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1" t="s">
        <v>200</v>
      </c>
      <c r="AU525" s="251" t="s">
        <v>86</v>
      </c>
      <c r="AV525" s="13" t="s">
        <v>86</v>
      </c>
      <c r="AW525" s="13" t="s">
        <v>32</v>
      </c>
      <c r="AX525" s="13" t="s">
        <v>76</v>
      </c>
      <c r="AY525" s="251" t="s">
        <v>191</v>
      </c>
    </row>
    <row r="526" spans="1:51" s="13" customFormat="1" ht="12">
      <c r="A526" s="13"/>
      <c r="B526" s="240"/>
      <c r="C526" s="241"/>
      <c r="D526" s="242" t="s">
        <v>200</v>
      </c>
      <c r="E526" s="243" t="s">
        <v>1</v>
      </c>
      <c r="F526" s="244" t="s">
        <v>739</v>
      </c>
      <c r="G526" s="241"/>
      <c r="H526" s="245">
        <v>8.044</v>
      </c>
      <c r="I526" s="246"/>
      <c r="J526" s="241"/>
      <c r="K526" s="241"/>
      <c r="L526" s="247"/>
      <c r="M526" s="248"/>
      <c r="N526" s="249"/>
      <c r="O526" s="249"/>
      <c r="P526" s="249"/>
      <c r="Q526" s="249"/>
      <c r="R526" s="249"/>
      <c r="S526" s="249"/>
      <c r="T526" s="25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1" t="s">
        <v>200</v>
      </c>
      <c r="AU526" s="251" t="s">
        <v>86</v>
      </c>
      <c r="AV526" s="13" t="s">
        <v>86</v>
      </c>
      <c r="AW526" s="13" t="s">
        <v>32</v>
      </c>
      <c r="AX526" s="13" t="s">
        <v>76</v>
      </c>
      <c r="AY526" s="251" t="s">
        <v>191</v>
      </c>
    </row>
    <row r="527" spans="1:51" s="13" customFormat="1" ht="12">
      <c r="A527" s="13"/>
      <c r="B527" s="240"/>
      <c r="C527" s="241"/>
      <c r="D527" s="242" t="s">
        <v>200</v>
      </c>
      <c r="E527" s="243" t="s">
        <v>1</v>
      </c>
      <c r="F527" s="244" t="s">
        <v>740</v>
      </c>
      <c r="G527" s="241"/>
      <c r="H527" s="245">
        <v>2.78</v>
      </c>
      <c r="I527" s="246"/>
      <c r="J527" s="241"/>
      <c r="K527" s="241"/>
      <c r="L527" s="247"/>
      <c r="M527" s="248"/>
      <c r="N527" s="249"/>
      <c r="O527" s="249"/>
      <c r="P527" s="249"/>
      <c r="Q527" s="249"/>
      <c r="R527" s="249"/>
      <c r="S527" s="249"/>
      <c r="T527" s="25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1" t="s">
        <v>200</v>
      </c>
      <c r="AU527" s="251" t="s">
        <v>86</v>
      </c>
      <c r="AV527" s="13" t="s">
        <v>86</v>
      </c>
      <c r="AW527" s="13" t="s">
        <v>32</v>
      </c>
      <c r="AX527" s="13" t="s">
        <v>76</v>
      </c>
      <c r="AY527" s="251" t="s">
        <v>191</v>
      </c>
    </row>
    <row r="528" spans="1:51" s="13" customFormat="1" ht="12">
      <c r="A528" s="13"/>
      <c r="B528" s="240"/>
      <c r="C528" s="241"/>
      <c r="D528" s="242" t="s">
        <v>200</v>
      </c>
      <c r="E528" s="243" t="s">
        <v>1</v>
      </c>
      <c r="F528" s="244" t="s">
        <v>706</v>
      </c>
      <c r="G528" s="241"/>
      <c r="H528" s="245">
        <v>30.994</v>
      </c>
      <c r="I528" s="246"/>
      <c r="J528" s="241"/>
      <c r="K528" s="241"/>
      <c r="L528" s="247"/>
      <c r="M528" s="248"/>
      <c r="N528" s="249"/>
      <c r="O528" s="249"/>
      <c r="P528" s="249"/>
      <c r="Q528" s="249"/>
      <c r="R528" s="249"/>
      <c r="S528" s="249"/>
      <c r="T528" s="25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1" t="s">
        <v>200</v>
      </c>
      <c r="AU528" s="251" t="s">
        <v>86</v>
      </c>
      <c r="AV528" s="13" t="s">
        <v>86</v>
      </c>
      <c r="AW528" s="13" t="s">
        <v>32</v>
      </c>
      <c r="AX528" s="13" t="s">
        <v>76</v>
      </c>
      <c r="AY528" s="251" t="s">
        <v>191</v>
      </c>
    </row>
    <row r="529" spans="1:51" s="13" customFormat="1" ht="12">
      <c r="A529" s="13"/>
      <c r="B529" s="240"/>
      <c r="C529" s="241"/>
      <c r="D529" s="242" t="s">
        <v>200</v>
      </c>
      <c r="E529" s="243" t="s">
        <v>1</v>
      </c>
      <c r="F529" s="244" t="s">
        <v>708</v>
      </c>
      <c r="G529" s="241"/>
      <c r="H529" s="245">
        <v>16.926</v>
      </c>
      <c r="I529" s="246"/>
      <c r="J529" s="241"/>
      <c r="K529" s="241"/>
      <c r="L529" s="247"/>
      <c r="M529" s="248"/>
      <c r="N529" s="249"/>
      <c r="O529" s="249"/>
      <c r="P529" s="249"/>
      <c r="Q529" s="249"/>
      <c r="R529" s="249"/>
      <c r="S529" s="249"/>
      <c r="T529" s="25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1" t="s">
        <v>200</v>
      </c>
      <c r="AU529" s="251" t="s">
        <v>86</v>
      </c>
      <c r="AV529" s="13" t="s">
        <v>86</v>
      </c>
      <c r="AW529" s="13" t="s">
        <v>32</v>
      </c>
      <c r="AX529" s="13" t="s">
        <v>76</v>
      </c>
      <c r="AY529" s="251" t="s">
        <v>191</v>
      </c>
    </row>
    <row r="530" spans="1:51" s="13" customFormat="1" ht="12">
      <c r="A530" s="13"/>
      <c r="B530" s="240"/>
      <c r="C530" s="241"/>
      <c r="D530" s="242" t="s">
        <v>200</v>
      </c>
      <c r="E530" s="243" t="s">
        <v>1</v>
      </c>
      <c r="F530" s="244" t="s">
        <v>741</v>
      </c>
      <c r="G530" s="241"/>
      <c r="H530" s="245">
        <v>5.508</v>
      </c>
      <c r="I530" s="246"/>
      <c r="J530" s="241"/>
      <c r="K530" s="241"/>
      <c r="L530" s="247"/>
      <c r="M530" s="248"/>
      <c r="N530" s="249"/>
      <c r="O530" s="249"/>
      <c r="P530" s="249"/>
      <c r="Q530" s="249"/>
      <c r="R530" s="249"/>
      <c r="S530" s="249"/>
      <c r="T530" s="25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1" t="s">
        <v>200</v>
      </c>
      <c r="AU530" s="251" t="s">
        <v>86</v>
      </c>
      <c r="AV530" s="13" t="s">
        <v>86</v>
      </c>
      <c r="AW530" s="13" t="s">
        <v>32</v>
      </c>
      <c r="AX530" s="13" t="s">
        <v>76</v>
      </c>
      <c r="AY530" s="251" t="s">
        <v>191</v>
      </c>
    </row>
    <row r="531" spans="1:51" s="13" customFormat="1" ht="12">
      <c r="A531" s="13"/>
      <c r="B531" s="240"/>
      <c r="C531" s="241"/>
      <c r="D531" s="242" t="s">
        <v>200</v>
      </c>
      <c r="E531" s="243" t="s">
        <v>1</v>
      </c>
      <c r="F531" s="244" t="s">
        <v>742</v>
      </c>
      <c r="G531" s="241"/>
      <c r="H531" s="245">
        <v>5.406</v>
      </c>
      <c r="I531" s="246"/>
      <c r="J531" s="241"/>
      <c r="K531" s="241"/>
      <c r="L531" s="247"/>
      <c r="M531" s="248"/>
      <c r="N531" s="249"/>
      <c r="O531" s="249"/>
      <c r="P531" s="249"/>
      <c r="Q531" s="249"/>
      <c r="R531" s="249"/>
      <c r="S531" s="249"/>
      <c r="T531" s="25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1" t="s">
        <v>200</v>
      </c>
      <c r="AU531" s="251" t="s">
        <v>86</v>
      </c>
      <c r="AV531" s="13" t="s">
        <v>86</v>
      </c>
      <c r="AW531" s="13" t="s">
        <v>32</v>
      </c>
      <c r="AX531" s="13" t="s">
        <v>76</v>
      </c>
      <c r="AY531" s="251" t="s">
        <v>191</v>
      </c>
    </row>
    <row r="532" spans="1:51" s="13" customFormat="1" ht="12">
      <c r="A532" s="13"/>
      <c r="B532" s="240"/>
      <c r="C532" s="241"/>
      <c r="D532" s="242" t="s">
        <v>200</v>
      </c>
      <c r="E532" s="243" t="s">
        <v>1</v>
      </c>
      <c r="F532" s="244" t="s">
        <v>711</v>
      </c>
      <c r="G532" s="241"/>
      <c r="H532" s="245">
        <v>5.691</v>
      </c>
      <c r="I532" s="246"/>
      <c r="J532" s="241"/>
      <c r="K532" s="241"/>
      <c r="L532" s="247"/>
      <c r="M532" s="248"/>
      <c r="N532" s="249"/>
      <c r="O532" s="249"/>
      <c r="P532" s="249"/>
      <c r="Q532" s="249"/>
      <c r="R532" s="249"/>
      <c r="S532" s="249"/>
      <c r="T532" s="25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1" t="s">
        <v>200</v>
      </c>
      <c r="AU532" s="251" t="s">
        <v>86</v>
      </c>
      <c r="AV532" s="13" t="s">
        <v>86</v>
      </c>
      <c r="AW532" s="13" t="s">
        <v>32</v>
      </c>
      <c r="AX532" s="13" t="s">
        <v>76</v>
      </c>
      <c r="AY532" s="251" t="s">
        <v>191</v>
      </c>
    </row>
    <row r="533" spans="1:51" s="13" customFormat="1" ht="12">
      <c r="A533" s="13"/>
      <c r="B533" s="240"/>
      <c r="C533" s="241"/>
      <c r="D533" s="242" t="s">
        <v>200</v>
      </c>
      <c r="E533" s="243" t="s">
        <v>1</v>
      </c>
      <c r="F533" s="244" t="s">
        <v>743</v>
      </c>
      <c r="G533" s="241"/>
      <c r="H533" s="245">
        <v>6.86</v>
      </c>
      <c r="I533" s="246"/>
      <c r="J533" s="241"/>
      <c r="K533" s="241"/>
      <c r="L533" s="247"/>
      <c r="M533" s="248"/>
      <c r="N533" s="249"/>
      <c r="O533" s="249"/>
      <c r="P533" s="249"/>
      <c r="Q533" s="249"/>
      <c r="R533" s="249"/>
      <c r="S533" s="249"/>
      <c r="T533" s="25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1" t="s">
        <v>200</v>
      </c>
      <c r="AU533" s="251" t="s">
        <v>86</v>
      </c>
      <c r="AV533" s="13" t="s">
        <v>86</v>
      </c>
      <c r="AW533" s="13" t="s">
        <v>32</v>
      </c>
      <c r="AX533" s="13" t="s">
        <v>76</v>
      </c>
      <c r="AY533" s="251" t="s">
        <v>191</v>
      </c>
    </row>
    <row r="534" spans="1:51" s="13" customFormat="1" ht="12">
      <c r="A534" s="13"/>
      <c r="B534" s="240"/>
      <c r="C534" s="241"/>
      <c r="D534" s="242" t="s">
        <v>200</v>
      </c>
      <c r="E534" s="243" t="s">
        <v>1</v>
      </c>
      <c r="F534" s="244" t="s">
        <v>714</v>
      </c>
      <c r="G534" s="241"/>
      <c r="H534" s="245">
        <v>11.039</v>
      </c>
      <c r="I534" s="246"/>
      <c r="J534" s="241"/>
      <c r="K534" s="241"/>
      <c r="L534" s="247"/>
      <c r="M534" s="248"/>
      <c r="N534" s="249"/>
      <c r="O534" s="249"/>
      <c r="P534" s="249"/>
      <c r="Q534" s="249"/>
      <c r="R534" s="249"/>
      <c r="S534" s="249"/>
      <c r="T534" s="25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1" t="s">
        <v>200</v>
      </c>
      <c r="AU534" s="251" t="s">
        <v>86</v>
      </c>
      <c r="AV534" s="13" t="s">
        <v>86</v>
      </c>
      <c r="AW534" s="13" t="s">
        <v>32</v>
      </c>
      <c r="AX534" s="13" t="s">
        <v>76</v>
      </c>
      <c r="AY534" s="251" t="s">
        <v>191</v>
      </c>
    </row>
    <row r="535" spans="1:51" s="14" customFormat="1" ht="12">
      <c r="A535" s="14"/>
      <c r="B535" s="252"/>
      <c r="C535" s="253"/>
      <c r="D535" s="242" t="s">
        <v>200</v>
      </c>
      <c r="E535" s="254" t="s">
        <v>1</v>
      </c>
      <c r="F535" s="255" t="s">
        <v>214</v>
      </c>
      <c r="G535" s="253"/>
      <c r="H535" s="256">
        <v>358.18499999999995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2" t="s">
        <v>200</v>
      </c>
      <c r="AU535" s="262" t="s">
        <v>86</v>
      </c>
      <c r="AV535" s="14" t="s">
        <v>198</v>
      </c>
      <c r="AW535" s="14" t="s">
        <v>32</v>
      </c>
      <c r="AX535" s="14" t="s">
        <v>84</v>
      </c>
      <c r="AY535" s="262" t="s">
        <v>191</v>
      </c>
    </row>
    <row r="536" spans="1:65" s="2" customFormat="1" ht="24.15" customHeight="1">
      <c r="A536" s="39"/>
      <c r="B536" s="40"/>
      <c r="C536" s="227" t="s">
        <v>744</v>
      </c>
      <c r="D536" s="227" t="s">
        <v>193</v>
      </c>
      <c r="E536" s="228" t="s">
        <v>745</v>
      </c>
      <c r="F536" s="229" t="s">
        <v>746</v>
      </c>
      <c r="G536" s="230" t="s">
        <v>196</v>
      </c>
      <c r="H536" s="231">
        <v>17.753</v>
      </c>
      <c r="I536" s="232"/>
      <c r="J536" s="233">
        <f>ROUND(I536*H536,2)</f>
        <v>0</v>
      </c>
      <c r="K536" s="229" t="s">
        <v>210</v>
      </c>
      <c r="L536" s="45"/>
      <c r="M536" s="234" t="s">
        <v>1</v>
      </c>
      <c r="N536" s="235" t="s">
        <v>41</v>
      </c>
      <c r="O536" s="92"/>
      <c r="P536" s="236">
        <f>O536*H536</f>
        <v>0</v>
      </c>
      <c r="Q536" s="236">
        <v>0.03358</v>
      </c>
      <c r="R536" s="236">
        <f>Q536*H536</f>
        <v>0.59614574</v>
      </c>
      <c r="S536" s="236">
        <v>0</v>
      </c>
      <c r="T536" s="237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8" t="s">
        <v>198</v>
      </c>
      <c r="AT536" s="238" t="s">
        <v>193</v>
      </c>
      <c r="AU536" s="238" t="s">
        <v>86</v>
      </c>
      <c r="AY536" s="18" t="s">
        <v>191</v>
      </c>
      <c r="BE536" s="239">
        <f>IF(N536="základní",J536,0)</f>
        <v>0</v>
      </c>
      <c r="BF536" s="239">
        <f>IF(N536="snížená",J536,0)</f>
        <v>0</v>
      </c>
      <c r="BG536" s="239">
        <f>IF(N536="zákl. přenesená",J536,0)</f>
        <v>0</v>
      </c>
      <c r="BH536" s="239">
        <f>IF(N536="sníž. přenesená",J536,0)</f>
        <v>0</v>
      </c>
      <c r="BI536" s="239">
        <f>IF(N536="nulová",J536,0)</f>
        <v>0</v>
      </c>
      <c r="BJ536" s="18" t="s">
        <v>84</v>
      </c>
      <c r="BK536" s="239">
        <f>ROUND(I536*H536,2)</f>
        <v>0</v>
      </c>
      <c r="BL536" s="18" t="s">
        <v>198</v>
      </c>
      <c r="BM536" s="238" t="s">
        <v>747</v>
      </c>
    </row>
    <row r="537" spans="1:51" s="15" customFormat="1" ht="12">
      <c r="A537" s="15"/>
      <c r="B537" s="263"/>
      <c r="C537" s="264"/>
      <c r="D537" s="242" t="s">
        <v>200</v>
      </c>
      <c r="E537" s="265" t="s">
        <v>1</v>
      </c>
      <c r="F537" s="266" t="s">
        <v>688</v>
      </c>
      <c r="G537" s="264"/>
      <c r="H537" s="265" t="s">
        <v>1</v>
      </c>
      <c r="I537" s="267"/>
      <c r="J537" s="264"/>
      <c r="K537" s="264"/>
      <c r="L537" s="268"/>
      <c r="M537" s="269"/>
      <c r="N537" s="270"/>
      <c r="O537" s="270"/>
      <c r="P537" s="270"/>
      <c r="Q537" s="270"/>
      <c r="R537" s="270"/>
      <c r="S537" s="270"/>
      <c r="T537" s="271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2" t="s">
        <v>200</v>
      </c>
      <c r="AU537" s="272" t="s">
        <v>86</v>
      </c>
      <c r="AV537" s="15" t="s">
        <v>84</v>
      </c>
      <c r="AW537" s="15" t="s">
        <v>32</v>
      </c>
      <c r="AX537" s="15" t="s">
        <v>76</v>
      </c>
      <c r="AY537" s="272" t="s">
        <v>191</v>
      </c>
    </row>
    <row r="538" spans="1:51" s="13" customFormat="1" ht="12">
      <c r="A538" s="13"/>
      <c r="B538" s="240"/>
      <c r="C538" s="241"/>
      <c r="D538" s="242" t="s">
        <v>200</v>
      </c>
      <c r="E538" s="243" t="s">
        <v>1</v>
      </c>
      <c r="F538" s="244" t="s">
        <v>748</v>
      </c>
      <c r="G538" s="241"/>
      <c r="H538" s="245">
        <v>8.894</v>
      </c>
      <c r="I538" s="246"/>
      <c r="J538" s="241"/>
      <c r="K538" s="241"/>
      <c r="L538" s="247"/>
      <c r="M538" s="248"/>
      <c r="N538" s="249"/>
      <c r="O538" s="249"/>
      <c r="P538" s="249"/>
      <c r="Q538" s="249"/>
      <c r="R538" s="249"/>
      <c r="S538" s="249"/>
      <c r="T538" s="25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1" t="s">
        <v>200</v>
      </c>
      <c r="AU538" s="251" t="s">
        <v>86</v>
      </c>
      <c r="AV538" s="13" t="s">
        <v>86</v>
      </c>
      <c r="AW538" s="13" t="s">
        <v>32</v>
      </c>
      <c r="AX538" s="13" t="s">
        <v>76</v>
      </c>
      <c r="AY538" s="251" t="s">
        <v>191</v>
      </c>
    </row>
    <row r="539" spans="1:51" s="13" customFormat="1" ht="12">
      <c r="A539" s="13"/>
      <c r="B539" s="240"/>
      <c r="C539" s="241"/>
      <c r="D539" s="242" t="s">
        <v>200</v>
      </c>
      <c r="E539" s="243" t="s">
        <v>1</v>
      </c>
      <c r="F539" s="244" t="s">
        <v>749</v>
      </c>
      <c r="G539" s="241"/>
      <c r="H539" s="245">
        <v>0.76</v>
      </c>
      <c r="I539" s="246"/>
      <c r="J539" s="241"/>
      <c r="K539" s="241"/>
      <c r="L539" s="247"/>
      <c r="M539" s="248"/>
      <c r="N539" s="249"/>
      <c r="O539" s="249"/>
      <c r="P539" s="249"/>
      <c r="Q539" s="249"/>
      <c r="R539" s="249"/>
      <c r="S539" s="249"/>
      <c r="T539" s="25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1" t="s">
        <v>200</v>
      </c>
      <c r="AU539" s="251" t="s">
        <v>86</v>
      </c>
      <c r="AV539" s="13" t="s">
        <v>86</v>
      </c>
      <c r="AW539" s="13" t="s">
        <v>32</v>
      </c>
      <c r="AX539" s="13" t="s">
        <v>76</v>
      </c>
      <c r="AY539" s="251" t="s">
        <v>191</v>
      </c>
    </row>
    <row r="540" spans="1:51" s="13" customFormat="1" ht="12">
      <c r="A540" s="13"/>
      <c r="B540" s="240"/>
      <c r="C540" s="241"/>
      <c r="D540" s="242" t="s">
        <v>200</v>
      </c>
      <c r="E540" s="243" t="s">
        <v>1</v>
      </c>
      <c r="F540" s="244" t="s">
        <v>750</v>
      </c>
      <c r="G540" s="241"/>
      <c r="H540" s="245">
        <v>0.56</v>
      </c>
      <c r="I540" s="246"/>
      <c r="J540" s="241"/>
      <c r="K540" s="241"/>
      <c r="L540" s="247"/>
      <c r="M540" s="248"/>
      <c r="N540" s="249"/>
      <c r="O540" s="249"/>
      <c r="P540" s="249"/>
      <c r="Q540" s="249"/>
      <c r="R540" s="249"/>
      <c r="S540" s="249"/>
      <c r="T540" s="25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1" t="s">
        <v>200</v>
      </c>
      <c r="AU540" s="251" t="s">
        <v>86</v>
      </c>
      <c r="AV540" s="13" t="s">
        <v>86</v>
      </c>
      <c r="AW540" s="13" t="s">
        <v>32</v>
      </c>
      <c r="AX540" s="13" t="s">
        <v>76</v>
      </c>
      <c r="AY540" s="251" t="s">
        <v>191</v>
      </c>
    </row>
    <row r="541" spans="1:51" s="13" customFormat="1" ht="12">
      <c r="A541" s="13"/>
      <c r="B541" s="240"/>
      <c r="C541" s="241"/>
      <c r="D541" s="242" t="s">
        <v>200</v>
      </c>
      <c r="E541" s="243" t="s">
        <v>1</v>
      </c>
      <c r="F541" s="244" t="s">
        <v>751</v>
      </c>
      <c r="G541" s="241"/>
      <c r="H541" s="245">
        <v>0.92</v>
      </c>
      <c r="I541" s="246"/>
      <c r="J541" s="241"/>
      <c r="K541" s="241"/>
      <c r="L541" s="247"/>
      <c r="M541" s="248"/>
      <c r="N541" s="249"/>
      <c r="O541" s="249"/>
      <c r="P541" s="249"/>
      <c r="Q541" s="249"/>
      <c r="R541" s="249"/>
      <c r="S541" s="249"/>
      <c r="T541" s="25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1" t="s">
        <v>200</v>
      </c>
      <c r="AU541" s="251" t="s">
        <v>86</v>
      </c>
      <c r="AV541" s="13" t="s">
        <v>86</v>
      </c>
      <c r="AW541" s="13" t="s">
        <v>32</v>
      </c>
      <c r="AX541" s="13" t="s">
        <v>76</v>
      </c>
      <c r="AY541" s="251" t="s">
        <v>191</v>
      </c>
    </row>
    <row r="542" spans="1:51" s="13" customFormat="1" ht="12">
      <c r="A542" s="13"/>
      <c r="B542" s="240"/>
      <c r="C542" s="241"/>
      <c r="D542" s="242" t="s">
        <v>200</v>
      </c>
      <c r="E542" s="243" t="s">
        <v>1</v>
      </c>
      <c r="F542" s="244" t="s">
        <v>752</v>
      </c>
      <c r="G542" s="241"/>
      <c r="H542" s="245">
        <v>1.268</v>
      </c>
      <c r="I542" s="246"/>
      <c r="J542" s="241"/>
      <c r="K542" s="241"/>
      <c r="L542" s="247"/>
      <c r="M542" s="248"/>
      <c r="N542" s="249"/>
      <c r="O542" s="249"/>
      <c r="P542" s="249"/>
      <c r="Q542" s="249"/>
      <c r="R542" s="249"/>
      <c r="S542" s="249"/>
      <c r="T542" s="25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1" t="s">
        <v>200</v>
      </c>
      <c r="AU542" s="251" t="s">
        <v>86</v>
      </c>
      <c r="AV542" s="13" t="s">
        <v>86</v>
      </c>
      <c r="AW542" s="13" t="s">
        <v>32</v>
      </c>
      <c r="AX542" s="13" t="s">
        <v>76</v>
      </c>
      <c r="AY542" s="251" t="s">
        <v>191</v>
      </c>
    </row>
    <row r="543" spans="1:51" s="13" customFormat="1" ht="12">
      <c r="A543" s="13"/>
      <c r="B543" s="240"/>
      <c r="C543" s="241"/>
      <c r="D543" s="242" t="s">
        <v>200</v>
      </c>
      <c r="E543" s="243" t="s">
        <v>1</v>
      </c>
      <c r="F543" s="244" t="s">
        <v>753</v>
      </c>
      <c r="G543" s="241"/>
      <c r="H543" s="245">
        <v>1.215</v>
      </c>
      <c r="I543" s="246"/>
      <c r="J543" s="241"/>
      <c r="K543" s="241"/>
      <c r="L543" s="247"/>
      <c r="M543" s="248"/>
      <c r="N543" s="249"/>
      <c r="O543" s="249"/>
      <c r="P543" s="249"/>
      <c r="Q543" s="249"/>
      <c r="R543" s="249"/>
      <c r="S543" s="249"/>
      <c r="T543" s="250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1" t="s">
        <v>200</v>
      </c>
      <c r="AU543" s="251" t="s">
        <v>86</v>
      </c>
      <c r="AV543" s="13" t="s">
        <v>86</v>
      </c>
      <c r="AW543" s="13" t="s">
        <v>32</v>
      </c>
      <c r="AX543" s="13" t="s">
        <v>76</v>
      </c>
      <c r="AY543" s="251" t="s">
        <v>191</v>
      </c>
    </row>
    <row r="544" spans="1:51" s="13" customFormat="1" ht="12">
      <c r="A544" s="13"/>
      <c r="B544" s="240"/>
      <c r="C544" s="241"/>
      <c r="D544" s="242" t="s">
        <v>200</v>
      </c>
      <c r="E544" s="243" t="s">
        <v>1</v>
      </c>
      <c r="F544" s="244" t="s">
        <v>754</v>
      </c>
      <c r="G544" s="241"/>
      <c r="H544" s="245">
        <v>0.76</v>
      </c>
      <c r="I544" s="246"/>
      <c r="J544" s="241"/>
      <c r="K544" s="241"/>
      <c r="L544" s="247"/>
      <c r="M544" s="248"/>
      <c r="N544" s="249"/>
      <c r="O544" s="249"/>
      <c r="P544" s="249"/>
      <c r="Q544" s="249"/>
      <c r="R544" s="249"/>
      <c r="S544" s="249"/>
      <c r="T544" s="25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1" t="s">
        <v>200</v>
      </c>
      <c r="AU544" s="251" t="s">
        <v>86</v>
      </c>
      <c r="AV544" s="13" t="s">
        <v>86</v>
      </c>
      <c r="AW544" s="13" t="s">
        <v>32</v>
      </c>
      <c r="AX544" s="13" t="s">
        <v>76</v>
      </c>
      <c r="AY544" s="251" t="s">
        <v>191</v>
      </c>
    </row>
    <row r="545" spans="1:51" s="13" customFormat="1" ht="12">
      <c r="A545" s="13"/>
      <c r="B545" s="240"/>
      <c r="C545" s="241"/>
      <c r="D545" s="242" t="s">
        <v>200</v>
      </c>
      <c r="E545" s="243" t="s">
        <v>1</v>
      </c>
      <c r="F545" s="244" t="s">
        <v>755</v>
      </c>
      <c r="G545" s="241"/>
      <c r="H545" s="245">
        <v>3.376</v>
      </c>
      <c r="I545" s="246"/>
      <c r="J545" s="241"/>
      <c r="K545" s="241"/>
      <c r="L545" s="247"/>
      <c r="M545" s="248"/>
      <c r="N545" s="249"/>
      <c r="O545" s="249"/>
      <c r="P545" s="249"/>
      <c r="Q545" s="249"/>
      <c r="R545" s="249"/>
      <c r="S545" s="249"/>
      <c r="T545" s="25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1" t="s">
        <v>200</v>
      </c>
      <c r="AU545" s="251" t="s">
        <v>86</v>
      </c>
      <c r="AV545" s="13" t="s">
        <v>86</v>
      </c>
      <c r="AW545" s="13" t="s">
        <v>32</v>
      </c>
      <c r="AX545" s="13" t="s">
        <v>76</v>
      </c>
      <c r="AY545" s="251" t="s">
        <v>191</v>
      </c>
    </row>
    <row r="546" spans="1:51" s="14" customFormat="1" ht="12">
      <c r="A546" s="14"/>
      <c r="B546" s="252"/>
      <c r="C546" s="253"/>
      <c r="D546" s="242" t="s">
        <v>200</v>
      </c>
      <c r="E546" s="254" t="s">
        <v>1</v>
      </c>
      <c r="F546" s="255" t="s">
        <v>214</v>
      </c>
      <c r="G546" s="253"/>
      <c r="H546" s="256">
        <v>17.753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2" t="s">
        <v>200</v>
      </c>
      <c r="AU546" s="262" t="s">
        <v>86</v>
      </c>
      <c r="AV546" s="14" t="s">
        <v>198</v>
      </c>
      <c r="AW546" s="14" t="s">
        <v>32</v>
      </c>
      <c r="AX546" s="14" t="s">
        <v>84</v>
      </c>
      <c r="AY546" s="262" t="s">
        <v>191</v>
      </c>
    </row>
    <row r="547" spans="1:65" s="2" customFormat="1" ht="24.15" customHeight="1">
      <c r="A547" s="39"/>
      <c r="B547" s="40"/>
      <c r="C547" s="227" t="s">
        <v>756</v>
      </c>
      <c r="D547" s="227" t="s">
        <v>193</v>
      </c>
      <c r="E547" s="228" t="s">
        <v>757</v>
      </c>
      <c r="F547" s="229" t="s">
        <v>758</v>
      </c>
      <c r="G547" s="230" t="s">
        <v>196</v>
      </c>
      <c r="H547" s="231">
        <v>63.65</v>
      </c>
      <c r="I547" s="232"/>
      <c r="J547" s="233">
        <f>ROUND(I547*H547,2)</f>
        <v>0</v>
      </c>
      <c r="K547" s="229" t="s">
        <v>210</v>
      </c>
      <c r="L547" s="45"/>
      <c r="M547" s="234" t="s">
        <v>1</v>
      </c>
      <c r="N547" s="235" t="s">
        <v>41</v>
      </c>
      <c r="O547" s="92"/>
      <c r="P547" s="236">
        <f>O547*H547</f>
        <v>0</v>
      </c>
      <c r="Q547" s="236">
        <v>0.00438</v>
      </c>
      <c r="R547" s="236">
        <f>Q547*H547</f>
        <v>0.278787</v>
      </c>
      <c r="S547" s="236">
        <v>0</v>
      </c>
      <c r="T547" s="237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8" t="s">
        <v>198</v>
      </c>
      <c r="AT547" s="238" t="s">
        <v>193</v>
      </c>
      <c r="AU547" s="238" t="s">
        <v>86</v>
      </c>
      <c r="AY547" s="18" t="s">
        <v>191</v>
      </c>
      <c r="BE547" s="239">
        <f>IF(N547="základní",J547,0)</f>
        <v>0</v>
      </c>
      <c r="BF547" s="239">
        <f>IF(N547="snížená",J547,0)</f>
        <v>0</v>
      </c>
      <c r="BG547" s="239">
        <f>IF(N547="zákl. přenesená",J547,0)</f>
        <v>0</v>
      </c>
      <c r="BH547" s="239">
        <f>IF(N547="sníž. přenesená",J547,0)</f>
        <v>0</v>
      </c>
      <c r="BI547" s="239">
        <f>IF(N547="nulová",J547,0)</f>
        <v>0</v>
      </c>
      <c r="BJ547" s="18" t="s">
        <v>84</v>
      </c>
      <c r="BK547" s="239">
        <f>ROUND(I547*H547,2)</f>
        <v>0</v>
      </c>
      <c r="BL547" s="18" t="s">
        <v>198</v>
      </c>
      <c r="BM547" s="238" t="s">
        <v>759</v>
      </c>
    </row>
    <row r="548" spans="1:51" s="13" customFormat="1" ht="12">
      <c r="A548" s="13"/>
      <c r="B548" s="240"/>
      <c r="C548" s="241"/>
      <c r="D548" s="242" t="s">
        <v>200</v>
      </c>
      <c r="E548" s="243" t="s">
        <v>1</v>
      </c>
      <c r="F548" s="244" t="s">
        <v>760</v>
      </c>
      <c r="G548" s="241"/>
      <c r="H548" s="245">
        <v>13.6</v>
      </c>
      <c r="I548" s="246"/>
      <c r="J548" s="241"/>
      <c r="K548" s="241"/>
      <c r="L548" s="247"/>
      <c r="M548" s="248"/>
      <c r="N548" s="249"/>
      <c r="O548" s="249"/>
      <c r="P548" s="249"/>
      <c r="Q548" s="249"/>
      <c r="R548" s="249"/>
      <c r="S548" s="249"/>
      <c r="T548" s="25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1" t="s">
        <v>200</v>
      </c>
      <c r="AU548" s="251" t="s">
        <v>86</v>
      </c>
      <c r="AV548" s="13" t="s">
        <v>86</v>
      </c>
      <c r="AW548" s="13" t="s">
        <v>32</v>
      </c>
      <c r="AX548" s="13" t="s">
        <v>76</v>
      </c>
      <c r="AY548" s="251" t="s">
        <v>191</v>
      </c>
    </row>
    <row r="549" spans="1:51" s="13" customFormat="1" ht="12">
      <c r="A549" s="13"/>
      <c r="B549" s="240"/>
      <c r="C549" s="241"/>
      <c r="D549" s="242" t="s">
        <v>200</v>
      </c>
      <c r="E549" s="243" t="s">
        <v>1</v>
      </c>
      <c r="F549" s="244" t="s">
        <v>761</v>
      </c>
      <c r="G549" s="241"/>
      <c r="H549" s="245">
        <v>50.05</v>
      </c>
      <c r="I549" s="246"/>
      <c r="J549" s="241"/>
      <c r="K549" s="241"/>
      <c r="L549" s="247"/>
      <c r="M549" s="248"/>
      <c r="N549" s="249"/>
      <c r="O549" s="249"/>
      <c r="P549" s="249"/>
      <c r="Q549" s="249"/>
      <c r="R549" s="249"/>
      <c r="S549" s="249"/>
      <c r="T549" s="25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1" t="s">
        <v>200</v>
      </c>
      <c r="AU549" s="251" t="s">
        <v>86</v>
      </c>
      <c r="AV549" s="13" t="s">
        <v>86</v>
      </c>
      <c r="AW549" s="13" t="s">
        <v>32</v>
      </c>
      <c r="AX549" s="13" t="s">
        <v>76</v>
      </c>
      <c r="AY549" s="251" t="s">
        <v>191</v>
      </c>
    </row>
    <row r="550" spans="1:51" s="14" customFormat="1" ht="12">
      <c r="A550" s="14"/>
      <c r="B550" s="252"/>
      <c r="C550" s="253"/>
      <c r="D550" s="242" t="s">
        <v>200</v>
      </c>
      <c r="E550" s="254" t="s">
        <v>1</v>
      </c>
      <c r="F550" s="255" t="s">
        <v>214</v>
      </c>
      <c r="G550" s="253"/>
      <c r="H550" s="256">
        <v>63.65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2" t="s">
        <v>200</v>
      </c>
      <c r="AU550" s="262" t="s">
        <v>86</v>
      </c>
      <c r="AV550" s="14" t="s">
        <v>198</v>
      </c>
      <c r="AW550" s="14" t="s">
        <v>32</v>
      </c>
      <c r="AX550" s="14" t="s">
        <v>84</v>
      </c>
      <c r="AY550" s="262" t="s">
        <v>191</v>
      </c>
    </row>
    <row r="551" spans="1:65" s="2" customFormat="1" ht="24.15" customHeight="1">
      <c r="A551" s="39"/>
      <c r="B551" s="40"/>
      <c r="C551" s="227" t="s">
        <v>762</v>
      </c>
      <c r="D551" s="227" t="s">
        <v>193</v>
      </c>
      <c r="E551" s="228" t="s">
        <v>763</v>
      </c>
      <c r="F551" s="229" t="s">
        <v>764</v>
      </c>
      <c r="G551" s="230" t="s">
        <v>196</v>
      </c>
      <c r="H551" s="231">
        <v>31.825</v>
      </c>
      <c r="I551" s="232"/>
      <c r="J551" s="233">
        <f>ROUND(I551*H551,2)</f>
        <v>0</v>
      </c>
      <c r="K551" s="229" t="s">
        <v>210</v>
      </c>
      <c r="L551" s="45"/>
      <c r="M551" s="234" t="s">
        <v>1</v>
      </c>
      <c r="N551" s="235" t="s">
        <v>41</v>
      </c>
      <c r="O551" s="92"/>
      <c r="P551" s="236">
        <f>O551*H551</f>
        <v>0</v>
      </c>
      <c r="Q551" s="236">
        <v>0.0003</v>
      </c>
      <c r="R551" s="236">
        <f>Q551*H551</f>
        <v>0.009547499999999999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198</v>
      </c>
      <c r="AT551" s="238" t="s">
        <v>193</v>
      </c>
      <c r="AU551" s="238" t="s">
        <v>86</v>
      </c>
      <c r="AY551" s="18" t="s">
        <v>191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84</v>
      </c>
      <c r="BK551" s="239">
        <f>ROUND(I551*H551,2)</f>
        <v>0</v>
      </c>
      <c r="BL551" s="18" t="s">
        <v>198</v>
      </c>
      <c r="BM551" s="238" t="s">
        <v>765</v>
      </c>
    </row>
    <row r="552" spans="1:51" s="13" customFormat="1" ht="12">
      <c r="A552" s="13"/>
      <c r="B552" s="240"/>
      <c r="C552" s="241"/>
      <c r="D552" s="242" t="s">
        <v>200</v>
      </c>
      <c r="E552" s="243" t="s">
        <v>1</v>
      </c>
      <c r="F552" s="244" t="s">
        <v>766</v>
      </c>
      <c r="G552" s="241"/>
      <c r="H552" s="245">
        <v>6.8</v>
      </c>
      <c r="I552" s="246"/>
      <c r="J552" s="241"/>
      <c r="K552" s="241"/>
      <c r="L552" s="247"/>
      <c r="M552" s="248"/>
      <c r="N552" s="249"/>
      <c r="O552" s="249"/>
      <c r="P552" s="249"/>
      <c r="Q552" s="249"/>
      <c r="R552" s="249"/>
      <c r="S552" s="249"/>
      <c r="T552" s="25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1" t="s">
        <v>200</v>
      </c>
      <c r="AU552" s="251" t="s">
        <v>86</v>
      </c>
      <c r="AV552" s="13" t="s">
        <v>86</v>
      </c>
      <c r="AW552" s="13" t="s">
        <v>32</v>
      </c>
      <c r="AX552" s="13" t="s">
        <v>76</v>
      </c>
      <c r="AY552" s="251" t="s">
        <v>191</v>
      </c>
    </row>
    <row r="553" spans="1:51" s="13" customFormat="1" ht="12">
      <c r="A553" s="13"/>
      <c r="B553" s="240"/>
      <c r="C553" s="241"/>
      <c r="D553" s="242" t="s">
        <v>200</v>
      </c>
      <c r="E553" s="243" t="s">
        <v>1</v>
      </c>
      <c r="F553" s="244" t="s">
        <v>767</v>
      </c>
      <c r="G553" s="241"/>
      <c r="H553" s="245">
        <v>25.025</v>
      </c>
      <c r="I553" s="246"/>
      <c r="J553" s="241"/>
      <c r="K553" s="241"/>
      <c r="L553" s="247"/>
      <c r="M553" s="248"/>
      <c r="N553" s="249"/>
      <c r="O553" s="249"/>
      <c r="P553" s="249"/>
      <c r="Q553" s="249"/>
      <c r="R553" s="249"/>
      <c r="S553" s="249"/>
      <c r="T553" s="25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1" t="s">
        <v>200</v>
      </c>
      <c r="AU553" s="251" t="s">
        <v>86</v>
      </c>
      <c r="AV553" s="13" t="s">
        <v>86</v>
      </c>
      <c r="AW553" s="13" t="s">
        <v>32</v>
      </c>
      <c r="AX553" s="13" t="s">
        <v>76</v>
      </c>
      <c r="AY553" s="251" t="s">
        <v>191</v>
      </c>
    </row>
    <row r="554" spans="1:51" s="14" customFormat="1" ht="12">
      <c r="A554" s="14"/>
      <c r="B554" s="252"/>
      <c r="C554" s="253"/>
      <c r="D554" s="242" t="s">
        <v>200</v>
      </c>
      <c r="E554" s="254" t="s">
        <v>1</v>
      </c>
      <c r="F554" s="255" t="s">
        <v>214</v>
      </c>
      <c r="G554" s="253"/>
      <c r="H554" s="256">
        <v>31.825</v>
      </c>
      <c r="I554" s="257"/>
      <c r="J554" s="253"/>
      <c r="K554" s="253"/>
      <c r="L554" s="258"/>
      <c r="M554" s="259"/>
      <c r="N554" s="260"/>
      <c r="O554" s="260"/>
      <c r="P554" s="260"/>
      <c r="Q554" s="260"/>
      <c r="R554" s="260"/>
      <c r="S554" s="260"/>
      <c r="T554" s="26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2" t="s">
        <v>200</v>
      </c>
      <c r="AU554" s="262" t="s">
        <v>86</v>
      </c>
      <c r="AV554" s="14" t="s">
        <v>198</v>
      </c>
      <c r="AW554" s="14" t="s">
        <v>32</v>
      </c>
      <c r="AX554" s="14" t="s">
        <v>84</v>
      </c>
      <c r="AY554" s="262" t="s">
        <v>191</v>
      </c>
    </row>
    <row r="555" spans="1:65" s="2" customFormat="1" ht="24.15" customHeight="1">
      <c r="A555" s="39"/>
      <c r="B555" s="40"/>
      <c r="C555" s="227" t="s">
        <v>768</v>
      </c>
      <c r="D555" s="227" t="s">
        <v>193</v>
      </c>
      <c r="E555" s="228" t="s">
        <v>769</v>
      </c>
      <c r="F555" s="229" t="s">
        <v>770</v>
      </c>
      <c r="G555" s="230" t="s">
        <v>336</v>
      </c>
      <c r="H555" s="231">
        <v>36.74</v>
      </c>
      <c r="I555" s="232"/>
      <c r="J555" s="233">
        <f>ROUND(I555*H555,2)</f>
        <v>0</v>
      </c>
      <c r="K555" s="229" t="s">
        <v>210</v>
      </c>
      <c r="L555" s="45"/>
      <c r="M555" s="234" t="s">
        <v>1</v>
      </c>
      <c r="N555" s="235" t="s">
        <v>41</v>
      </c>
      <c r="O555" s="92"/>
      <c r="P555" s="236">
        <f>O555*H555</f>
        <v>0</v>
      </c>
      <c r="Q555" s="236">
        <v>3E-05</v>
      </c>
      <c r="R555" s="236">
        <f>Q555*H555</f>
        <v>0.0011022</v>
      </c>
      <c r="S555" s="236">
        <v>0</v>
      </c>
      <c r="T555" s="23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8" t="s">
        <v>198</v>
      </c>
      <c r="AT555" s="238" t="s">
        <v>193</v>
      </c>
      <c r="AU555" s="238" t="s">
        <v>86</v>
      </c>
      <c r="AY555" s="18" t="s">
        <v>191</v>
      </c>
      <c r="BE555" s="239">
        <f>IF(N555="základní",J555,0)</f>
        <v>0</v>
      </c>
      <c r="BF555" s="239">
        <f>IF(N555="snížená",J555,0)</f>
        <v>0</v>
      </c>
      <c r="BG555" s="239">
        <f>IF(N555="zákl. přenesená",J555,0)</f>
        <v>0</v>
      </c>
      <c r="BH555" s="239">
        <f>IF(N555="sníž. přenesená",J555,0)</f>
        <v>0</v>
      </c>
      <c r="BI555" s="239">
        <f>IF(N555="nulová",J555,0)</f>
        <v>0</v>
      </c>
      <c r="BJ555" s="18" t="s">
        <v>84</v>
      </c>
      <c r="BK555" s="239">
        <f>ROUND(I555*H555,2)</f>
        <v>0</v>
      </c>
      <c r="BL555" s="18" t="s">
        <v>198</v>
      </c>
      <c r="BM555" s="238" t="s">
        <v>771</v>
      </c>
    </row>
    <row r="556" spans="1:65" s="2" customFormat="1" ht="24.15" customHeight="1">
      <c r="A556" s="39"/>
      <c r="B556" s="40"/>
      <c r="C556" s="284" t="s">
        <v>772</v>
      </c>
      <c r="D556" s="284" t="s">
        <v>310</v>
      </c>
      <c r="E556" s="285" t="s">
        <v>773</v>
      </c>
      <c r="F556" s="286" t="s">
        <v>774</v>
      </c>
      <c r="G556" s="287" t="s">
        <v>336</v>
      </c>
      <c r="H556" s="288">
        <v>38.577</v>
      </c>
      <c r="I556" s="289"/>
      <c r="J556" s="290">
        <f>ROUND(I556*H556,2)</f>
        <v>0</v>
      </c>
      <c r="K556" s="286" t="s">
        <v>210</v>
      </c>
      <c r="L556" s="291"/>
      <c r="M556" s="292" t="s">
        <v>1</v>
      </c>
      <c r="N556" s="293" t="s">
        <v>41</v>
      </c>
      <c r="O556" s="92"/>
      <c r="P556" s="236">
        <f>O556*H556</f>
        <v>0</v>
      </c>
      <c r="Q556" s="236">
        <v>0.0006</v>
      </c>
      <c r="R556" s="236">
        <f>Q556*H556</f>
        <v>0.023146199999999995</v>
      </c>
      <c r="S556" s="236">
        <v>0</v>
      </c>
      <c r="T556" s="237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8" t="s">
        <v>247</v>
      </c>
      <c r="AT556" s="238" t="s">
        <v>310</v>
      </c>
      <c r="AU556" s="238" t="s">
        <v>86</v>
      </c>
      <c r="AY556" s="18" t="s">
        <v>191</v>
      </c>
      <c r="BE556" s="239">
        <f>IF(N556="základní",J556,0)</f>
        <v>0</v>
      </c>
      <c r="BF556" s="239">
        <f>IF(N556="snížená",J556,0)</f>
        <v>0</v>
      </c>
      <c r="BG556" s="239">
        <f>IF(N556="zákl. přenesená",J556,0)</f>
        <v>0</v>
      </c>
      <c r="BH556" s="239">
        <f>IF(N556="sníž. přenesená",J556,0)</f>
        <v>0</v>
      </c>
      <c r="BI556" s="239">
        <f>IF(N556="nulová",J556,0)</f>
        <v>0</v>
      </c>
      <c r="BJ556" s="18" t="s">
        <v>84</v>
      </c>
      <c r="BK556" s="239">
        <f>ROUND(I556*H556,2)</f>
        <v>0</v>
      </c>
      <c r="BL556" s="18" t="s">
        <v>198</v>
      </c>
      <c r="BM556" s="238" t="s">
        <v>775</v>
      </c>
    </row>
    <row r="557" spans="1:51" s="13" customFormat="1" ht="12">
      <c r="A557" s="13"/>
      <c r="B557" s="240"/>
      <c r="C557" s="241"/>
      <c r="D557" s="242" t="s">
        <v>200</v>
      </c>
      <c r="E557" s="241"/>
      <c r="F557" s="244" t="s">
        <v>776</v>
      </c>
      <c r="G557" s="241"/>
      <c r="H557" s="245">
        <v>38.577</v>
      </c>
      <c r="I557" s="246"/>
      <c r="J557" s="241"/>
      <c r="K557" s="241"/>
      <c r="L557" s="247"/>
      <c r="M557" s="248"/>
      <c r="N557" s="249"/>
      <c r="O557" s="249"/>
      <c r="P557" s="249"/>
      <c r="Q557" s="249"/>
      <c r="R557" s="249"/>
      <c r="S557" s="249"/>
      <c r="T557" s="250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1" t="s">
        <v>200</v>
      </c>
      <c r="AU557" s="251" t="s">
        <v>86</v>
      </c>
      <c r="AV557" s="13" t="s">
        <v>86</v>
      </c>
      <c r="AW557" s="13" t="s">
        <v>4</v>
      </c>
      <c r="AX557" s="13" t="s">
        <v>84</v>
      </c>
      <c r="AY557" s="251" t="s">
        <v>191</v>
      </c>
    </row>
    <row r="558" spans="1:65" s="2" customFormat="1" ht="62.7" customHeight="1">
      <c r="A558" s="39"/>
      <c r="B558" s="40"/>
      <c r="C558" s="227" t="s">
        <v>777</v>
      </c>
      <c r="D558" s="227" t="s">
        <v>193</v>
      </c>
      <c r="E558" s="228" t="s">
        <v>778</v>
      </c>
      <c r="F558" s="229" t="s">
        <v>779</v>
      </c>
      <c r="G558" s="230" t="s">
        <v>196</v>
      </c>
      <c r="H558" s="231">
        <v>432.82</v>
      </c>
      <c r="I558" s="232"/>
      <c r="J558" s="233">
        <f>ROUND(I558*H558,2)</f>
        <v>0</v>
      </c>
      <c r="K558" s="229" t="s">
        <v>1</v>
      </c>
      <c r="L558" s="45"/>
      <c r="M558" s="234" t="s">
        <v>1</v>
      </c>
      <c r="N558" s="235" t="s">
        <v>41</v>
      </c>
      <c r="O558" s="92"/>
      <c r="P558" s="236">
        <f>O558*H558</f>
        <v>0</v>
      </c>
      <c r="Q558" s="236">
        <v>0.04607</v>
      </c>
      <c r="R558" s="236">
        <f>Q558*H558</f>
        <v>19.9400174</v>
      </c>
      <c r="S558" s="236">
        <v>0</v>
      </c>
      <c r="T558" s="237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8" t="s">
        <v>198</v>
      </c>
      <c r="AT558" s="238" t="s">
        <v>193</v>
      </c>
      <c r="AU558" s="238" t="s">
        <v>86</v>
      </c>
      <c r="AY558" s="18" t="s">
        <v>191</v>
      </c>
      <c r="BE558" s="239">
        <f>IF(N558="základní",J558,0)</f>
        <v>0</v>
      </c>
      <c r="BF558" s="239">
        <f>IF(N558="snížená",J558,0)</f>
        <v>0</v>
      </c>
      <c r="BG558" s="239">
        <f>IF(N558="zákl. přenesená",J558,0)</f>
        <v>0</v>
      </c>
      <c r="BH558" s="239">
        <f>IF(N558="sníž. přenesená",J558,0)</f>
        <v>0</v>
      </c>
      <c r="BI558" s="239">
        <f>IF(N558="nulová",J558,0)</f>
        <v>0</v>
      </c>
      <c r="BJ558" s="18" t="s">
        <v>84</v>
      </c>
      <c r="BK558" s="239">
        <f>ROUND(I558*H558,2)</f>
        <v>0</v>
      </c>
      <c r="BL558" s="18" t="s">
        <v>198</v>
      </c>
      <c r="BM558" s="238" t="s">
        <v>780</v>
      </c>
    </row>
    <row r="559" spans="1:51" s="15" customFormat="1" ht="12">
      <c r="A559" s="15"/>
      <c r="B559" s="263"/>
      <c r="C559" s="264"/>
      <c r="D559" s="242" t="s">
        <v>200</v>
      </c>
      <c r="E559" s="265" t="s">
        <v>1</v>
      </c>
      <c r="F559" s="266" t="s">
        <v>781</v>
      </c>
      <c r="G559" s="264"/>
      <c r="H559" s="265" t="s">
        <v>1</v>
      </c>
      <c r="I559" s="267"/>
      <c r="J559" s="264"/>
      <c r="K559" s="264"/>
      <c r="L559" s="268"/>
      <c r="M559" s="269"/>
      <c r="N559" s="270"/>
      <c r="O559" s="270"/>
      <c r="P559" s="270"/>
      <c r="Q559" s="270"/>
      <c r="R559" s="270"/>
      <c r="S559" s="270"/>
      <c r="T559" s="271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2" t="s">
        <v>200</v>
      </c>
      <c r="AU559" s="272" t="s">
        <v>86</v>
      </c>
      <c r="AV559" s="15" t="s">
        <v>84</v>
      </c>
      <c r="AW559" s="15" t="s">
        <v>32</v>
      </c>
      <c r="AX559" s="15" t="s">
        <v>76</v>
      </c>
      <c r="AY559" s="272" t="s">
        <v>191</v>
      </c>
    </row>
    <row r="560" spans="1:51" s="15" customFormat="1" ht="12">
      <c r="A560" s="15"/>
      <c r="B560" s="263"/>
      <c r="C560" s="264"/>
      <c r="D560" s="242" t="s">
        <v>200</v>
      </c>
      <c r="E560" s="265" t="s">
        <v>1</v>
      </c>
      <c r="F560" s="266" t="s">
        <v>782</v>
      </c>
      <c r="G560" s="264"/>
      <c r="H560" s="265" t="s">
        <v>1</v>
      </c>
      <c r="I560" s="267"/>
      <c r="J560" s="264"/>
      <c r="K560" s="264"/>
      <c r="L560" s="268"/>
      <c r="M560" s="269"/>
      <c r="N560" s="270"/>
      <c r="O560" s="270"/>
      <c r="P560" s="270"/>
      <c r="Q560" s="270"/>
      <c r="R560" s="270"/>
      <c r="S560" s="270"/>
      <c r="T560" s="27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2" t="s">
        <v>200</v>
      </c>
      <c r="AU560" s="272" t="s">
        <v>86</v>
      </c>
      <c r="AV560" s="15" t="s">
        <v>84</v>
      </c>
      <c r="AW560" s="15" t="s">
        <v>32</v>
      </c>
      <c r="AX560" s="15" t="s">
        <v>76</v>
      </c>
      <c r="AY560" s="272" t="s">
        <v>191</v>
      </c>
    </row>
    <row r="561" spans="1:51" s="15" customFormat="1" ht="12">
      <c r="A561" s="15"/>
      <c r="B561" s="263"/>
      <c r="C561" s="264"/>
      <c r="D561" s="242" t="s">
        <v>200</v>
      </c>
      <c r="E561" s="265" t="s">
        <v>1</v>
      </c>
      <c r="F561" s="266" t="s">
        <v>783</v>
      </c>
      <c r="G561" s="264"/>
      <c r="H561" s="265" t="s">
        <v>1</v>
      </c>
      <c r="I561" s="267"/>
      <c r="J561" s="264"/>
      <c r="K561" s="264"/>
      <c r="L561" s="268"/>
      <c r="M561" s="269"/>
      <c r="N561" s="270"/>
      <c r="O561" s="270"/>
      <c r="P561" s="270"/>
      <c r="Q561" s="270"/>
      <c r="R561" s="270"/>
      <c r="S561" s="270"/>
      <c r="T561" s="271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2" t="s">
        <v>200</v>
      </c>
      <c r="AU561" s="272" t="s">
        <v>86</v>
      </c>
      <c r="AV561" s="15" t="s">
        <v>84</v>
      </c>
      <c r="AW561" s="15" t="s">
        <v>32</v>
      </c>
      <c r="AX561" s="15" t="s">
        <v>76</v>
      </c>
      <c r="AY561" s="272" t="s">
        <v>191</v>
      </c>
    </row>
    <row r="562" spans="1:51" s="15" customFormat="1" ht="12">
      <c r="A562" s="15"/>
      <c r="B562" s="263"/>
      <c r="C562" s="264"/>
      <c r="D562" s="242" t="s">
        <v>200</v>
      </c>
      <c r="E562" s="265" t="s">
        <v>1</v>
      </c>
      <c r="F562" s="266" t="s">
        <v>784</v>
      </c>
      <c r="G562" s="264"/>
      <c r="H562" s="265" t="s">
        <v>1</v>
      </c>
      <c r="I562" s="267"/>
      <c r="J562" s="264"/>
      <c r="K562" s="264"/>
      <c r="L562" s="268"/>
      <c r="M562" s="269"/>
      <c r="N562" s="270"/>
      <c r="O562" s="270"/>
      <c r="P562" s="270"/>
      <c r="Q562" s="270"/>
      <c r="R562" s="270"/>
      <c r="S562" s="270"/>
      <c r="T562" s="271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2" t="s">
        <v>200</v>
      </c>
      <c r="AU562" s="272" t="s">
        <v>86</v>
      </c>
      <c r="AV562" s="15" t="s">
        <v>84</v>
      </c>
      <c r="AW562" s="15" t="s">
        <v>32</v>
      </c>
      <c r="AX562" s="15" t="s">
        <v>76</v>
      </c>
      <c r="AY562" s="272" t="s">
        <v>191</v>
      </c>
    </row>
    <row r="563" spans="1:51" s="15" customFormat="1" ht="12">
      <c r="A563" s="15"/>
      <c r="B563" s="263"/>
      <c r="C563" s="264"/>
      <c r="D563" s="242" t="s">
        <v>200</v>
      </c>
      <c r="E563" s="265" t="s">
        <v>1</v>
      </c>
      <c r="F563" s="266" t="s">
        <v>785</v>
      </c>
      <c r="G563" s="264"/>
      <c r="H563" s="265" t="s">
        <v>1</v>
      </c>
      <c r="I563" s="267"/>
      <c r="J563" s="264"/>
      <c r="K563" s="264"/>
      <c r="L563" s="268"/>
      <c r="M563" s="269"/>
      <c r="N563" s="270"/>
      <c r="O563" s="270"/>
      <c r="P563" s="270"/>
      <c r="Q563" s="270"/>
      <c r="R563" s="270"/>
      <c r="S563" s="270"/>
      <c r="T563" s="271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2" t="s">
        <v>200</v>
      </c>
      <c r="AU563" s="272" t="s">
        <v>86</v>
      </c>
      <c r="AV563" s="15" t="s">
        <v>84</v>
      </c>
      <c r="AW563" s="15" t="s">
        <v>32</v>
      </c>
      <c r="AX563" s="15" t="s">
        <v>76</v>
      </c>
      <c r="AY563" s="272" t="s">
        <v>191</v>
      </c>
    </row>
    <row r="564" spans="1:51" s="15" customFormat="1" ht="12">
      <c r="A564" s="15"/>
      <c r="B564" s="263"/>
      <c r="C564" s="264"/>
      <c r="D564" s="242" t="s">
        <v>200</v>
      </c>
      <c r="E564" s="265" t="s">
        <v>1</v>
      </c>
      <c r="F564" s="266" t="s">
        <v>786</v>
      </c>
      <c r="G564" s="264"/>
      <c r="H564" s="265" t="s">
        <v>1</v>
      </c>
      <c r="I564" s="267"/>
      <c r="J564" s="264"/>
      <c r="K564" s="264"/>
      <c r="L564" s="268"/>
      <c r="M564" s="269"/>
      <c r="N564" s="270"/>
      <c r="O564" s="270"/>
      <c r="P564" s="270"/>
      <c r="Q564" s="270"/>
      <c r="R564" s="270"/>
      <c r="S564" s="270"/>
      <c r="T564" s="271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2" t="s">
        <v>200</v>
      </c>
      <c r="AU564" s="272" t="s">
        <v>86</v>
      </c>
      <c r="AV564" s="15" t="s">
        <v>84</v>
      </c>
      <c r="AW564" s="15" t="s">
        <v>32</v>
      </c>
      <c r="AX564" s="15" t="s">
        <v>76</v>
      </c>
      <c r="AY564" s="272" t="s">
        <v>191</v>
      </c>
    </row>
    <row r="565" spans="1:51" s="13" customFormat="1" ht="12">
      <c r="A565" s="13"/>
      <c r="B565" s="240"/>
      <c r="C565" s="241"/>
      <c r="D565" s="242" t="s">
        <v>200</v>
      </c>
      <c r="E565" s="243" t="s">
        <v>1</v>
      </c>
      <c r="F565" s="244" t="s">
        <v>787</v>
      </c>
      <c r="G565" s="241"/>
      <c r="H565" s="245">
        <v>92.48</v>
      </c>
      <c r="I565" s="246"/>
      <c r="J565" s="241"/>
      <c r="K565" s="241"/>
      <c r="L565" s="247"/>
      <c r="M565" s="248"/>
      <c r="N565" s="249"/>
      <c r="O565" s="249"/>
      <c r="P565" s="249"/>
      <c r="Q565" s="249"/>
      <c r="R565" s="249"/>
      <c r="S565" s="249"/>
      <c r="T565" s="25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1" t="s">
        <v>200</v>
      </c>
      <c r="AU565" s="251" t="s">
        <v>86</v>
      </c>
      <c r="AV565" s="13" t="s">
        <v>86</v>
      </c>
      <c r="AW565" s="13" t="s">
        <v>32</v>
      </c>
      <c r="AX565" s="13" t="s">
        <v>76</v>
      </c>
      <c r="AY565" s="251" t="s">
        <v>191</v>
      </c>
    </row>
    <row r="566" spans="1:51" s="13" customFormat="1" ht="12">
      <c r="A566" s="13"/>
      <c r="B566" s="240"/>
      <c r="C566" s="241"/>
      <c r="D566" s="242" t="s">
        <v>200</v>
      </c>
      <c r="E566" s="243" t="s">
        <v>1</v>
      </c>
      <c r="F566" s="244" t="s">
        <v>788</v>
      </c>
      <c r="G566" s="241"/>
      <c r="H566" s="245">
        <v>340.34</v>
      </c>
      <c r="I566" s="246"/>
      <c r="J566" s="241"/>
      <c r="K566" s="241"/>
      <c r="L566" s="247"/>
      <c r="M566" s="248"/>
      <c r="N566" s="249"/>
      <c r="O566" s="249"/>
      <c r="P566" s="249"/>
      <c r="Q566" s="249"/>
      <c r="R566" s="249"/>
      <c r="S566" s="249"/>
      <c r="T566" s="250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1" t="s">
        <v>200</v>
      </c>
      <c r="AU566" s="251" t="s">
        <v>86</v>
      </c>
      <c r="AV566" s="13" t="s">
        <v>86</v>
      </c>
      <c r="AW566" s="13" t="s">
        <v>32</v>
      </c>
      <c r="AX566" s="13" t="s">
        <v>76</v>
      </c>
      <c r="AY566" s="251" t="s">
        <v>191</v>
      </c>
    </row>
    <row r="567" spans="1:51" s="14" customFormat="1" ht="12">
      <c r="A567" s="14"/>
      <c r="B567" s="252"/>
      <c r="C567" s="253"/>
      <c r="D567" s="242" t="s">
        <v>200</v>
      </c>
      <c r="E567" s="254" t="s">
        <v>1</v>
      </c>
      <c r="F567" s="255" t="s">
        <v>214</v>
      </c>
      <c r="G567" s="253"/>
      <c r="H567" s="256">
        <v>432.82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2" t="s">
        <v>200</v>
      </c>
      <c r="AU567" s="262" t="s">
        <v>86</v>
      </c>
      <c r="AV567" s="14" t="s">
        <v>198</v>
      </c>
      <c r="AW567" s="14" t="s">
        <v>32</v>
      </c>
      <c r="AX567" s="14" t="s">
        <v>84</v>
      </c>
      <c r="AY567" s="262" t="s">
        <v>191</v>
      </c>
    </row>
    <row r="568" spans="1:65" s="2" customFormat="1" ht="24.15" customHeight="1">
      <c r="A568" s="39"/>
      <c r="B568" s="40"/>
      <c r="C568" s="227" t="s">
        <v>789</v>
      </c>
      <c r="D568" s="227" t="s">
        <v>193</v>
      </c>
      <c r="E568" s="228" t="s">
        <v>790</v>
      </c>
      <c r="F568" s="229" t="s">
        <v>791</v>
      </c>
      <c r="G568" s="230" t="s">
        <v>196</v>
      </c>
      <c r="H568" s="231">
        <v>31.825</v>
      </c>
      <c r="I568" s="232"/>
      <c r="J568" s="233">
        <f>ROUND(I568*H568,2)</f>
        <v>0</v>
      </c>
      <c r="K568" s="229" t="s">
        <v>210</v>
      </c>
      <c r="L568" s="45"/>
      <c r="M568" s="234" t="s">
        <v>1</v>
      </c>
      <c r="N568" s="235" t="s">
        <v>41</v>
      </c>
      <c r="O568" s="92"/>
      <c r="P568" s="236">
        <f>O568*H568</f>
        <v>0</v>
      </c>
      <c r="Q568" s="236">
        <v>0.0018</v>
      </c>
      <c r="R568" s="236">
        <f>Q568*H568</f>
        <v>0.057284999999999996</v>
      </c>
      <c r="S568" s="236">
        <v>0</v>
      </c>
      <c r="T568" s="23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8" t="s">
        <v>198</v>
      </c>
      <c r="AT568" s="238" t="s">
        <v>193</v>
      </c>
      <c r="AU568" s="238" t="s">
        <v>86</v>
      </c>
      <c r="AY568" s="18" t="s">
        <v>191</v>
      </c>
      <c r="BE568" s="239">
        <f>IF(N568="základní",J568,0)</f>
        <v>0</v>
      </c>
      <c r="BF568" s="239">
        <f>IF(N568="snížená",J568,0)</f>
        <v>0</v>
      </c>
      <c r="BG568" s="239">
        <f>IF(N568="zákl. přenesená",J568,0)</f>
        <v>0</v>
      </c>
      <c r="BH568" s="239">
        <f>IF(N568="sníž. přenesená",J568,0)</f>
        <v>0</v>
      </c>
      <c r="BI568" s="239">
        <f>IF(N568="nulová",J568,0)</f>
        <v>0</v>
      </c>
      <c r="BJ568" s="18" t="s">
        <v>84</v>
      </c>
      <c r="BK568" s="239">
        <f>ROUND(I568*H568,2)</f>
        <v>0</v>
      </c>
      <c r="BL568" s="18" t="s">
        <v>198</v>
      </c>
      <c r="BM568" s="238" t="s">
        <v>792</v>
      </c>
    </row>
    <row r="569" spans="1:51" s="13" customFormat="1" ht="12">
      <c r="A569" s="13"/>
      <c r="B569" s="240"/>
      <c r="C569" s="241"/>
      <c r="D569" s="242" t="s">
        <v>200</v>
      </c>
      <c r="E569" s="243" t="s">
        <v>1</v>
      </c>
      <c r="F569" s="244" t="s">
        <v>766</v>
      </c>
      <c r="G569" s="241"/>
      <c r="H569" s="245">
        <v>6.8</v>
      </c>
      <c r="I569" s="246"/>
      <c r="J569" s="241"/>
      <c r="K569" s="241"/>
      <c r="L569" s="247"/>
      <c r="M569" s="248"/>
      <c r="N569" s="249"/>
      <c r="O569" s="249"/>
      <c r="P569" s="249"/>
      <c r="Q569" s="249"/>
      <c r="R569" s="249"/>
      <c r="S569" s="249"/>
      <c r="T569" s="25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1" t="s">
        <v>200</v>
      </c>
      <c r="AU569" s="251" t="s">
        <v>86</v>
      </c>
      <c r="AV569" s="13" t="s">
        <v>86</v>
      </c>
      <c r="AW569" s="13" t="s">
        <v>32</v>
      </c>
      <c r="AX569" s="13" t="s">
        <v>76</v>
      </c>
      <c r="AY569" s="251" t="s">
        <v>191</v>
      </c>
    </row>
    <row r="570" spans="1:51" s="13" customFormat="1" ht="12">
      <c r="A570" s="13"/>
      <c r="B570" s="240"/>
      <c r="C570" s="241"/>
      <c r="D570" s="242" t="s">
        <v>200</v>
      </c>
      <c r="E570" s="243" t="s">
        <v>1</v>
      </c>
      <c r="F570" s="244" t="s">
        <v>767</v>
      </c>
      <c r="G570" s="241"/>
      <c r="H570" s="245">
        <v>25.025</v>
      </c>
      <c r="I570" s="246"/>
      <c r="J570" s="241"/>
      <c r="K570" s="241"/>
      <c r="L570" s="247"/>
      <c r="M570" s="248"/>
      <c r="N570" s="249"/>
      <c r="O570" s="249"/>
      <c r="P570" s="249"/>
      <c r="Q570" s="249"/>
      <c r="R570" s="249"/>
      <c r="S570" s="249"/>
      <c r="T570" s="25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1" t="s">
        <v>200</v>
      </c>
      <c r="AU570" s="251" t="s">
        <v>86</v>
      </c>
      <c r="AV570" s="13" t="s">
        <v>86</v>
      </c>
      <c r="AW570" s="13" t="s">
        <v>32</v>
      </c>
      <c r="AX570" s="13" t="s">
        <v>76</v>
      </c>
      <c r="AY570" s="251" t="s">
        <v>191</v>
      </c>
    </row>
    <row r="571" spans="1:51" s="14" customFormat="1" ht="12">
      <c r="A571" s="14"/>
      <c r="B571" s="252"/>
      <c r="C571" s="253"/>
      <c r="D571" s="242" t="s">
        <v>200</v>
      </c>
      <c r="E571" s="254" t="s">
        <v>1</v>
      </c>
      <c r="F571" s="255" t="s">
        <v>214</v>
      </c>
      <c r="G571" s="253"/>
      <c r="H571" s="256">
        <v>31.825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2" t="s">
        <v>200</v>
      </c>
      <c r="AU571" s="262" t="s">
        <v>86</v>
      </c>
      <c r="AV571" s="14" t="s">
        <v>198</v>
      </c>
      <c r="AW571" s="14" t="s">
        <v>32</v>
      </c>
      <c r="AX571" s="14" t="s">
        <v>84</v>
      </c>
      <c r="AY571" s="262" t="s">
        <v>191</v>
      </c>
    </row>
    <row r="572" spans="1:65" s="2" customFormat="1" ht="33" customHeight="1">
      <c r="A572" s="39"/>
      <c r="B572" s="40"/>
      <c r="C572" s="227" t="s">
        <v>793</v>
      </c>
      <c r="D572" s="227" t="s">
        <v>193</v>
      </c>
      <c r="E572" s="228" t="s">
        <v>794</v>
      </c>
      <c r="F572" s="229" t="s">
        <v>795</v>
      </c>
      <c r="G572" s="230" t="s">
        <v>209</v>
      </c>
      <c r="H572" s="231">
        <v>15.931</v>
      </c>
      <c r="I572" s="232"/>
      <c r="J572" s="233">
        <f>ROUND(I572*H572,2)</f>
        <v>0</v>
      </c>
      <c r="K572" s="229" t="s">
        <v>210</v>
      </c>
      <c r="L572" s="45"/>
      <c r="M572" s="234" t="s">
        <v>1</v>
      </c>
      <c r="N572" s="235" t="s">
        <v>41</v>
      </c>
      <c r="O572" s="92"/>
      <c r="P572" s="236">
        <f>O572*H572</f>
        <v>0</v>
      </c>
      <c r="Q572" s="236">
        <v>2.50187</v>
      </c>
      <c r="R572" s="236">
        <f>Q572*H572</f>
        <v>39.857290969999994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198</v>
      </c>
      <c r="AT572" s="238" t="s">
        <v>193</v>
      </c>
      <c r="AU572" s="238" t="s">
        <v>86</v>
      </c>
      <c r="AY572" s="18" t="s">
        <v>191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84</v>
      </c>
      <c r="BK572" s="239">
        <f>ROUND(I572*H572,2)</f>
        <v>0</v>
      </c>
      <c r="BL572" s="18" t="s">
        <v>198</v>
      </c>
      <c r="BM572" s="238" t="s">
        <v>796</v>
      </c>
    </row>
    <row r="573" spans="1:51" s="13" customFormat="1" ht="12">
      <c r="A573" s="13"/>
      <c r="B573" s="240"/>
      <c r="C573" s="241"/>
      <c r="D573" s="242" t="s">
        <v>200</v>
      </c>
      <c r="E573" s="243" t="s">
        <v>1</v>
      </c>
      <c r="F573" s="244" t="s">
        <v>797</v>
      </c>
      <c r="G573" s="241"/>
      <c r="H573" s="245">
        <v>15.931</v>
      </c>
      <c r="I573" s="246"/>
      <c r="J573" s="241"/>
      <c r="K573" s="241"/>
      <c r="L573" s="247"/>
      <c r="M573" s="248"/>
      <c r="N573" s="249"/>
      <c r="O573" s="249"/>
      <c r="P573" s="249"/>
      <c r="Q573" s="249"/>
      <c r="R573" s="249"/>
      <c r="S573" s="249"/>
      <c r="T573" s="250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1" t="s">
        <v>200</v>
      </c>
      <c r="AU573" s="251" t="s">
        <v>86</v>
      </c>
      <c r="AV573" s="13" t="s">
        <v>86</v>
      </c>
      <c r="AW573" s="13" t="s">
        <v>32</v>
      </c>
      <c r="AX573" s="13" t="s">
        <v>84</v>
      </c>
      <c r="AY573" s="251" t="s">
        <v>191</v>
      </c>
    </row>
    <row r="574" spans="1:65" s="2" customFormat="1" ht="24.15" customHeight="1">
      <c r="A574" s="39"/>
      <c r="B574" s="40"/>
      <c r="C574" s="227" t="s">
        <v>798</v>
      </c>
      <c r="D574" s="227" t="s">
        <v>193</v>
      </c>
      <c r="E574" s="228" t="s">
        <v>799</v>
      </c>
      <c r="F574" s="229" t="s">
        <v>800</v>
      </c>
      <c r="G574" s="230" t="s">
        <v>209</v>
      </c>
      <c r="H574" s="231">
        <v>15.931</v>
      </c>
      <c r="I574" s="232"/>
      <c r="J574" s="233">
        <f>ROUND(I574*H574,2)</f>
        <v>0</v>
      </c>
      <c r="K574" s="229" t="s">
        <v>210</v>
      </c>
      <c r="L574" s="45"/>
      <c r="M574" s="234" t="s">
        <v>1</v>
      </c>
      <c r="N574" s="235" t="s">
        <v>41</v>
      </c>
      <c r="O574" s="92"/>
      <c r="P574" s="236">
        <f>O574*H574</f>
        <v>0</v>
      </c>
      <c r="Q574" s="236">
        <v>0</v>
      </c>
      <c r="R574" s="236">
        <f>Q574*H574</f>
        <v>0</v>
      </c>
      <c r="S574" s="236">
        <v>0</v>
      </c>
      <c r="T574" s="23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8" t="s">
        <v>198</v>
      </c>
      <c r="AT574" s="238" t="s">
        <v>193</v>
      </c>
      <c r="AU574" s="238" t="s">
        <v>86</v>
      </c>
      <c r="AY574" s="18" t="s">
        <v>191</v>
      </c>
      <c r="BE574" s="239">
        <f>IF(N574="základní",J574,0)</f>
        <v>0</v>
      </c>
      <c r="BF574" s="239">
        <f>IF(N574="snížená",J574,0)</f>
        <v>0</v>
      </c>
      <c r="BG574" s="239">
        <f>IF(N574="zákl. přenesená",J574,0)</f>
        <v>0</v>
      </c>
      <c r="BH574" s="239">
        <f>IF(N574="sníž. přenesená",J574,0)</f>
        <v>0</v>
      </c>
      <c r="BI574" s="239">
        <f>IF(N574="nulová",J574,0)</f>
        <v>0</v>
      </c>
      <c r="BJ574" s="18" t="s">
        <v>84</v>
      </c>
      <c r="BK574" s="239">
        <f>ROUND(I574*H574,2)</f>
        <v>0</v>
      </c>
      <c r="BL574" s="18" t="s">
        <v>198</v>
      </c>
      <c r="BM574" s="238" t="s">
        <v>801</v>
      </c>
    </row>
    <row r="575" spans="1:65" s="2" customFormat="1" ht="16.5" customHeight="1">
      <c r="A575" s="39"/>
      <c r="B575" s="40"/>
      <c r="C575" s="227" t="s">
        <v>802</v>
      </c>
      <c r="D575" s="227" t="s">
        <v>193</v>
      </c>
      <c r="E575" s="228" t="s">
        <v>803</v>
      </c>
      <c r="F575" s="229" t="s">
        <v>804</v>
      </c>
      <c r="G575" s="230" t="s">
        <v>289</v>
      </c>
      <c r="H575" s="231">
        <v>0.584</v>
      </c>
      <c r="I575" s="232"/>
      <c r="J575" s="233">
        <f>ROUND(I575*H575,2)</f>
        <v>0</v>
      </c>
      <c r="K575" s="229" t="s">
        <v>210</v>
      </c>
      <c r="L575" s="45"/>
      <c r="M575" s="234" t="s">
        <v>1</v>
      </c>
      <c r="N575" s="235" t="s">
        <v>41</v>
      </c>
      <c r="O575" s="92"/>
      <c r="P575" s="236">
        <f>O575*H575</f>
        <v>0</v>
      </c>
      <c r="Q575" s="236">
        <v>1.06277</v>
      </c>
      <c r="R575" s="236">
        <f>Q575*H575</f>
        <v>0.62065768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198</v>
      </c>
      <c r="AT575" s="238" t="s">
        <v>193</v>
      </c>
      <c r="AU575" s="238" t="s">
        <v>86</v>
      </c>
      <c r="AY575" s="18" t="s">
        <v>191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84</v>
      </c>
      <c r="BK575" s="239">
        <f>ROUND(I575*H575,2)</f>
        <v>0</v>
      </c>
      <c r="BL575" s="18" t="s">
        <v>198</v>
      </c>
      <c r="BM575" s="238" t="s">
        <v>805</v>
      </c>
    </row>
    <row r="576" spans="1:51" s="13" customFormat="1" ht="12">
      <c r="A576" s="13"/>
      <c r="B576" s="240"/>
      <c r="C576" s="241"/>
      <c r="D576" s="242" t="s">
        <v>200</v>
      </c>
      <c r="E576" s="243" t="s">
        <v>1</v>
      </c>
      <c r="F576" s="244" t="s">
        <v>806</v>
      </c>
      <c r="G576" s="241"/>
      <c r="H576" s="245">
        <v>0.584</v>
      </c>
      <c r="I576" s="246"/>
      <c r="J576" s="241"/>
      <c r="K576" s="241"/>
      <c r="L576" s="247"/>
      <c r="M576" s="248"/>
      <c r="N576" s="249"/>
      <c r="O576" s="249"/>
      <c r="P576" s="249"/>
      <c r="Q576" s="249"/>
      <c r="R576" s="249"/>
      <c r="S576" s="249"/>
      <c r="T576" s="25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1" t="s">
        <v>200</v>
      </c>
      <c r="AU576" s="251" t="s">
        <v>86</v>
      </c>
      <c r="AV576" s="13" t="s">
        <v>86</v>
      </c>
      <c r="AW576" s="13" t="s">
        <v>32</v>
      </c>
      <c r="AX576" s="13" t="s">
        <v>84</v>
      </c>
      <c r="AY576" s="251" t="s">
        <v>191</v>
      </c>
    </row>
    <row r="577" spans="1:65" s="2" customFormat="1" ht="16.5" customHeight="1">
      <c r="A577" s="39"/>
      <c r="B577" s="40"/>
      <c r="C577" s="227" t="s">
        <v>807</v>
      </c>
      <c r="D577" s="227" t="s">
        <v>193</v>
      </c>
      <c r="E577" s="228" t="s">
        <v>808</v>
      </c>
      <c r="F577" s="229" t="s">
        <v>809</v>
      </c>
      <c r="G577" s="230" t="s">
        <v>196</v>
      </c>
      <c r="H577" s="231">
        <v>265.52</v>
      </c>
      <c r="I577" s="232"/>
      <c r="J577" s="233">
        <f>ROUND(I577*H577,2)</f>
        <v>0</v>
      </c>
      <c r="K577" s="229" t="s">
        <v>210</v>
      </c>
      <c r="L577" s="45"/>
      <c r="M577" s="234" t="s">
        <v>1</v>
      </c>
      <c r="N577" s="235" t="s">
        <v>41</v>
      </c>
      <c r="O577" s="92"/>
      <c r="P577" s="236">
        <f>O577*H577</f>
        <v>0</v>
      </c>
      <c r="Q577" s="236">
        <v>0.00013</v>
      </c>
      <c r="R577" s="236">
        <f>Q577*H577</f>
        <v>0.034517599999999996</v>
      </c>
      <c r="S577" s="236">
        <v>0</v>
      </c>
      <c r="T577" s="237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8" t="s">
        <v>198</v>
      </c>
      <c r="AT577" s="238" t="s">
        <v>193</v>
      </c>
      <c r="AU577" s="238" t="s">
        <v>86</v>
      </c>
      <c r="AY577" s="18" t="s">
        <v>191</v>
      </c>
      <c r="BE577" s="239">
        <f>IF(N577="základní",J577,0)</f>
        <v>0</v>
      </c>
      <c r="BF577" s="239">
        <f>IF(N577="snížená",J577,0)</f>
        <v>0</v>
      </c>
      <c r="BG577" s="239">
        <f>IF(N577="zákl. přenesená",J577,0)</f>
        <v>0</v>
      </c>
      <c r="BH577" s="239">
        <f>IF(N577="sníž. přenesená",J577,0)</f>
        <v>0</v>
      </c>
      <c r="BI577" s="239">
        <f>IF(N577="nulová",J577,0)</f>
        <v>0</v>
      </c>
      <c r="BJ577" s="18" t="s">
        <v>84</v>
      </c>
      <c r="BK577" s="239">
        <f>ROUND(I577*H577,2)</f>
        <v>0</v>
      </c>
      <c r="BL577" s="18" t="s">
        <v>198</v>
      </c>
      <c r="BM577" s="238" t="s">
        <v>810</v>
      </c>
    </row>
    <row r="578" spans="1:51" s="13" customFormat="1" ht="12">
      <c r="A578" s="13"/>
      <c r="B578" s="240"/>
      <c r="C578" s="241"/>
      <c r="D578" s="242" t="s">
        <v>200</v>
      </c>
      <c r="E578" s="243" t="s">
        <v>1</v>
      </c>
      <c r="F578" s="244" t="s">
        <v>811</v>
      </c>
      <c r="G578" s="241"/>
      <c r="H578" s="245">
        <v>265.52</v>
      </c>
      <c r="I578" s="246"/>
      <c r="J578" s="241"/>
      <c r="K578" s="241"/>
      <c r="L578" s="247"/>
      <c r="M578" s="248"/>
      <c r="N578" s="249"/>
      <c r="O578" s="249"/>
      <c r="P578" s="249"/>
      <c r="Q578" s="249"/>
      <c r="R578" s="249"/>
      <c r="S578" s="249"/>
      <c r="T578" s="25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1" t="s">
        <v>200</v>
      </c>
      <c r="AU578" s="251" t="s">
        <v>86</v>
      </c>
      <c r="AV578" s="13" t="s">
        <v>86</v>
      </c>
      <c r="AW578" s="13" t="s">
        <v>32</v>
      </c>
      <c r="AX578" s="13" t="s">
        <v>84</v>
      </c>
      <c r="AY578" s="251" t="s">
        <v>191</v>
      </c>
    </row>
    <row r="579" spans="1:65" s="2" customFormat="1" ht="49.05" customHeight="1">
      <c r="A579" s="39"/>
      <c r="B579" s="40"/>
      <c r="C579" s="227" t="s">
        <v>812</v>
      </c>
      <c r="D579" s="227" t="s">
        <v>193</v>
      </c>
      <c r="E579" s="228" t="s">
        <v>813</v>
      </c>
      <c r="F579" s="229" t="s">
        <v>814</v>
      </c>
      <c r="G579" s="230" t="s">
        <v>196</v>
      </c>
      <c r="H579" s="231">
        <v>6</v>
      </c>
      <c r="I579" s="232"/>
      <c r="J579" s="233">
        <f>ROUND(I579*H579,2)</f>
        <v>0</v>
      </c>
      <c r="K579" s="229" t="s">
        <v>1</v>
      </c>
      <c r="L579" s="45"/>
      <c r="M579" s="234" t="s">
        <v>1</v>
      </c>
      <c r="N579" s="235" t="s">
        <v>41</v>
      </c>
      <c r="O579" s="92"/>
      <c r="P579" s="236">
        <f>O579*H579</f>
        <v>0</v>
      </c>
      <c r="Q579" s="236">
        <v>0.0015</v>
      </c>
      <c r="R579" s="236">
        <f>Q579*H579</f>
        <v>0.009000000000000001</v>
      </c>
      <c r="S579" s="236">
        <v>0</v>
      </c>
      <c r="T579" s="237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8" t="s">
        <v>198</v>
      </c>
      <c r="AT579" s="238" t="s">
        <v>193</v>
      </c>
      <c r="AU579" s="238" t="s">
        <v>86</v>
      </c>
      <c r="AY579" s="18" t="s">
        <v>191</v>
      </c>
      <c r="BE579" s="239">
        <f>IF(N579="základní",J579,0)</f>
        <v>0</v>
      </c>
      <c r="BF579" s="239">
        <f>IF(N579="snížená",J579,0)</f>
        <v>0</v>
      </c>
      <c r="BG579" s="239">
        <f>IF(N579="zákl. přenesená",J579,0)</f>
        <v>0</v>
      </c>
      <c r="BH579" s="239">
        <f>IF(N579="sníž. přenesená",J579,0)</f>
        <v>0</v>
      </c>
      <c r="BI579" s="239">
        <f>IF(N579="nulová",J579,0)</f>
        <v>0</v>
      </c>
      <c r="BJ579" s="18" t="s">
        <v>84</v>
      </c>
      <c r="BK579" s="239">
        <f>ROUND(I579*H579,2)</f>
        <v>0</v>
      </c>
      <c r="BL579" s="18" t="s">
        <v>198</v>
      </c>
      <c r="BM579" s="238" t="s">
        <v>815</v>
      </c>
    </row>
    <row r="580" spans="1:65" s="2" customFormat="1" ht="16.5" customHeight="1">
      <c r="A580" s="39"/>
      <c r="B580" s="40"/>
      <c r="C580" s="284" t="s">
        <v>816</v>
      </c>
      <c r="D580" s="284" t="s">
        <v>310</v>
      </c>
      <c r="E580" s="285" t="s">
        <v>817</v>
      </c>
      <c r="F580" s="286" t="s">
        <v>818</v>
      </c>
      <c r="G580" s="287" t="s">
        <v>196</v>
      </c>
      <c r="H580" s="288">
        <v>6.12</v>
      </c>
      <c r="I580" s="289"/>
      <c r="J580" s="290">
        <f>ROUND(I580*H580,2)</f>
        <v>0</v>
      </c>
      <c r="K580" s="286" t="s">
        <v>197</v>
      </c>
      <c r="L580" s="291"/>
      <c r="M580" s="292" t="s">
        <v>1</v>
      </c>
      <c r="N580" s="293" t="s">
        <v>41</v>
      </c>
      <c r="O580" s="92"/>
      <c r="P580" s="236">
        <f>O580*H580</f>
        <v>0</v>
      </c>
      <c r="Q580" s="236">
        <v>0.108</v>
      </c>
      <c r="R580" s="236">
        <f>Q580*H580</f>
        <v>0.66096</v>
      </c>
      <c r="S580" s="236">
        <v>0</v>
      </c>
      <c r="T580" s="23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8" t="s">
        <v>247</v>
      </c>
      <c r="AT580" s="238" t="s">
        <v>310</v>
      </c>
      <c r="AU580" s="238" t="s">
        <v>86</v>
      </c>
      <c r="AY580" s="18" t="s">
        <v>191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8" t="s">
        <v>84</v>
      </c>
      <c r="BK580" s="239">
        <f>ROUND(I580*H580,2)</f>
        <v>0</v>
      </c>
      <c r="BL580" s="18" t="s">
        <v>198</v>
      </c>
      <c r="BM580" s="238" t="s">
        <v>819</v>
      </c>
    </row>
    <row r="581" spans="1:51" s="13" customFormat="1" ht="12">
      <c r="A581" s="13"/>
      <c r="B581" s="240"/>
      <c r="C581" s="241"/>
      <c r="D581" s="242" t="s">
        <v>200</v>
      </c>
      <c r="E581" s="241"/>
      <c r="F581" s="244" t="s">
        <v>820</v>
      </c>
      <c r="G581" s="241"/>
      <c r="H581" s="245">
        <v>6.12</v>
      </c>
      <c r="I581" s="246"/>
      <c r="J581" s="241"/>
      <c r="K581" s="241"/>
      <c r="L581" s="247"/>
      <c r="M581" s="248"/>
      <c r="N581" s="249"/>
      <c r="O581" s="249"/>
      <c r="P581" s="249"/>
      <c r="Q581" s="249"/>
      <c r="R581" s="249"/>
      <c r="S581" s="249"/>
      <c r="T581" s="25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1" t="s">
        <v>200</v>
      </c>
      <c r="AU581" s="251" t="s">
        <v>86</v>
      </c>
      <c r="AV581" s="13" t="s">
        <v>86</v>
      </c>
      <c r="AW581" s="13" t="s">
        <v>4</v>
      </c>
      <c r="AX581" s="13" t="s">
        <v>84</v>
      </c>
      <c r="AY581" s="251" t="s">
        <v>191</v>
      </c>
    </row>
    <row r="582" spans="1:63" s="12" customFormat="1" ht="22.8" customHeight="1">
      <c r="A582" s="12"/>
      <c r="B582" s="211"/>
      <c r="C582" s="212"/>
      <c r="D582" s="213" t="s">
        <v>75</v>
      </c>
      <c r="E582" s="225" t="s">
        <v>247</v>
      </c>
      <c r="F582" s="225" t="s">
        <v>821</v>
      </c>
      <c r="G582" s="212"/>
      <c r="H582" s="212"/>
      <c r="I582" s="215"/>
      <c r="J582" s="226">
        <f>BK582</f>
        <v>0</v>
      </c>
      <c r="K582" s="212"/>
      <c r="L582" s="217"/>
      <c r="M582" s="218"/>
      <c r="N582" s="219"/>
      <c r="O582" s="219"/>
      <c r="P582" s="220">
        <f>SUM(P583:P586)</f>
        <v>0</v>
      </c>
      <c r="Q582" s="219"/>
      <c r="R582" s="220">
        <f>SUM(R583:R586)</f>
        <v>0.106</v>
      </c>
      <c r="S582" s="219"/>
      <c r="T582" s="221">
        <f>SUM(T583:T586)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2" t="s">
        <v>84</v>
      </c>
      <c r="AT582" s="223" t="s">
        <v>75</v>
      </c>
      <c r="AU582" s="223" t="s">
        <v>84</v>
      </c>
      <c r="AY582" s="222" t="s">
        <v>191</v>
      </c>
      <c r="BK582" s="224">
        <f>SUM(BK583:BK586)</f>
        <v>0</v>
      </c>
    </row>
    <row r="583" spans="1:65" s="2" customFormat="1" ht="24.15" customHeight="1">
      <c r="A583" s="39"/>
      <c r="B583" s="40"/>
      <c r="C583" s="227" t="s">
        <v>822</v>
      </c>
      <c r="D583" s="227" t="s">
        <v>193</v>
      </c>
      <c r="E583" s="228" t="s">
        <v>823</v>
      </c>
      <c r="F583" s="229" t="s">
        <v>824</v>
      </c>
      <c r="G583" s="230" t="s">
        <v>400</v>
      </c>
      <c r="H583" s="231">
        <v>50</v>
      </c>
      <c r="I583" s="232"/>
      <c r="J583" s="233">
        <f>ROUND(I583*H583,2)</f>
        <v>0</v>
      </c>
      <c r="K583" s="229" t="s">
        <v>1</v>
      </c>
      <c r="L583" s="45"/>
      <c r="M583" s="234" t="s">
        <v>1</v>
      </c>
      <c r="N583" s="235" t="s">
        <v>41</v>
      </c>
      <c r="O583" s="92"/>
      <c r="P583" s="236">
        <f>O583*H583</f>
        <v>0</v>
      </c>
      <c r="Q583" s="236">
        <v>0.00212</v>
      </c>
      <c r="R583" s="236">
        <f>Q583*H583</f>
        <v>0.106</v>
      </c>
      <c r="S583" s="236">
        <v>0</v>
      </c>
      <c r="T583" s="23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8" t="s">
        <v>198</v>
      </c>
      <c r="AT583" s="238" t="s">
        <v>193</v>
      </c>
      <c r="AU583" s="238" t="s">
        <v>86</v>
      </c>
      <c r="AY583" s="18" t="s">
        <v>191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8" t="s">
        <v>84</v>
      </c>
      <c r="BK583" s="239">
        <f>ROUND(I583*H583,2)</f>
        <v>0</v>
      </c>
      <c r="BL583" s="18" t="s">
        <v>198</v>
      </c>
      <c r="BM583" s="238" t="s">
        <v>825</v>
      </c>
    </row>
    <row r="584" spans="1:51" s="13" customFormat="1" ht="12">
      <c r="A584" s="13"/>
      <c r="B584" s="240"/>
      <c r="C584" s="241"/>
      <c r="D584" s="242" t="s">
        <v>200</v>
      </c>
      <c r="E584" s="243" t="s">
        <v>1</v>
      </c>
      <c r="F584" s="244" t="s">
        <v>826</v>
      </c>
      <c r="G584" s="241"/>
      <c r="H584" s="245">
        <v>10</v>
      </c>
      <c r="I584" s="246"/>
      <c r="J584" s="241"/>
      <c r="K584" s="241"/>
      <c r="L584" s="247"/>
      <c r="M584" s="248"/>
      <c r="N584" s="249"/>
      <c r="O584" s="249"/>
      <c r="P584" s="249"/>
      <c r="Q584" s="249"/>
      <c r="R584" s="249"/>
      <c r="S584" s="249"/>
      <c r="T584" s="25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1" t="s">
        <v>200</v>
      </c>
      <c r="AU584" s="251" t="s">
        <v>86</v>
      </c>
      <c r="AV584" s="13" t="s">
        <v>86</v>
      </c>
      <c r="AW584" s="13" t="s">
        <v>32</v>
      </c>
      <c r="AX584" s="13" t="s">
        <v>76</v>
      </c>
      <c r="AY584" s="251" t="s">
        <v>191</v>
      </c>
    </row>
    <row r="585" spans="1:51" s="13" customFormat="1" ht="12">
      <c r="A585" s="13"/>
      <c r="B585" s="240"/>
      <c r="C585" s="241"/>
      <c r="D585" s="242" t="s">
        <v>200</v>
      </c>
      <c r="E585" s="243" t="s">
        <v>1</v>
      </c>
      <c r="F585" s="244" t="s">
        <v>827</v>
      </c>
      <c r="G585" s="241"/>
      <c r="H585" s="245">
        <v>40</v>
      </c>
      <c r="I585" s="246"/>
      <c r="J585" s="241"/>
      <c r="K585" s="241"/>
      <c r="L585" s="247"/>
      <c r="M585" s="248"/>
      <c r="N585" s="249"/>
      <c r="O585" s="249"/>
      <c r="P585" s="249"/>
      <c r="Q585" s="249"/>
      <c r="R585" s="249"/>
      <c r="S585" s="249"/>
      <c r="T585" s="25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1" t="s">
        <v>200</v>
      </c>
      <c r="AU585" s="251" t="s">
        <v>86</v>
      </c>
      <c r="AV585" s="13" t="s">
        <v>86</v>
      </c>
      <c r="AW585" s="13" t="s">
        <v>32</v>
      </c>
      <c r="AX585" s="13" t="s">
        <v>76</v>
      </c>
      <c r="AY585" s="251" t="s">
        <v>191</v>
      </c>
    </row>
    <row r="586" spans="1:51" s="14" customFormat="1" ht="12">
      <c r="A586" s="14"/>
      <c r="B586" s="252"/>
      <c r="C586" s="253"/>
      <c r="D586" s="242" t="s">
        <v>200</v>
      </c>
      <c r="E586" s="254" t="s">
        <v>1</v>
      </c>
      <c r="F586" s="255" t="s">
        <v>214</v>
      </c>
      <c r="G586" s="253"/>
      <c r="H586" s="256">
        <v>50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2" t="s">
        <v>200</v>
      </c>
      <c r="AU586" s="262" t="s">
        <v>86</v>
      </c>
      <c r="AV586" s="14" t="s">
        <v>198</v>
      </c>
      <c r="AW586" s="14" t="s">
        <v>32</v>
      </c>
      <c r="AX586" s="14" t="s">
        <v>84</v>
      </c>
      <c r="AY586" s="262" t="s">
        <v>191</v>
      </c>
    </row>
    <row r="587" spans="1:63" s="12" customFormat="1" ht="22.8" customHeight="1">
      <c r="A587" s="12"/>
      <c r="B587" s="211"/>
      <c r="C587" s="212"/>
      <c r="D587" s="213" t="s">
        <v>75</v>
      </c>
      <c r="E587" s="225" t="s">
        <v>252</v>
      </c>
      <c r="F587" s="225" t="s">
        <v>828</v>
      </c>
      <c r="G587" s="212"/>
      <c r="H587" s="212"/>
      <c r="I587" s="215"/>
      <c r="J587" s="226">
        <f>BK587</f>
        <v>0</v>
      </c>
      <c r="K587" s="212"/>
      <c r="L587" s="217"/>
      <c r="M587" s="218"/>
      <c r="N587" s="219"/>
      <c r="O587" s="219"/>
      <c r="P587" s="220">
        <f>P588+SUM(P589:P627)</f>
        <v>0</v>
      </c>
      <c r="Q587" s="219"/>
      <c r="R587" s="220">
        <f>R588+SUM(R589:R627)</f>
        <v>18.1378165</v>
      </c>
      <c r="S587" s="219"/>
      <c r="T587" s="221">
        <f>T588+SUM(T589:T627)</f>
        <v>4.6723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22" t="s">
        <v>84</v>
      </c>
      <c r="AT587" s="223" t="s">
        <v>75</v>
      </c>
      <c r="AU587" s="223" t="s">
        <v>84</v>
      </c>
      <c r="AY587" s="222" t="s">
        <v>191</v>
      </c>
      <c r="BK587" s="224">
        <f>BK588+SUM(BK589:BK627)</f>
        <v>0</v>
      </c>
    </row>
    <row r="588" spans="1:65" s="2" customFormat="1" ht="33" customHeight="1">
      <c r="A588" s="39"/>
      <c r="B588" s="40"/>
      <c r="C588" s="227" t="s">
        <v>829</v>
      </c>
      <c r="D588" s="227" t="s">
        <v>193</v>
      </c>
      <c r="E588" s="228" t="s">
        <v>830</v>
      </c>
      <c r="F588" s="229" t="s">
        <v>831</v>
      </c>
      <c r="G588" s="230" t="s">
        <v>336</v>
      </c>
      <c r="H588" s="231">
        <v>76.763</v>
      </c>
      <c r="I588" s="232"/>
      <c r="J588" s="233">
        <f>ROUND(I588*H588,2)</f>
        <v>0</v>
      </c>
      <c r="K588" s="229" t="s">
        <v>210</v>
      </c>
      <c r="L588" s="45"/>
      <c r="M588" s="234" t="s">
        <v>1</v>
      </c>
      <c r="N588" s="235" t="s">
        <v>41</v>
      </c>
      <c r="O588" s="92"/>
      <c r="P588" s="236">
        <f>O588*H588</f>
        <v>0</v>
      </c>
      <c r="Q588" s="236">
        <v>0.1295</v>
      </c>
      <c r="R588" s="236">
        <f>Q588*H588</f>
        <v>9.940808500000001</v>
      </c>
      <c r="S588" s="236">
        <v>0</v>
      </c>
      <c r="T588" s="23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8" t="s">
        <v>198</v>
      </c>
      <c r="AT588" s="238" t="s">
        <v>193</v>
      </c>
      <c r="AU588" s="238" t="s">
        <v>86</v>
      </c>
      <c r="AY588" s="18" t="s">
        <v>191</v>
      </c>
      <c r="BE588" s="239">
        <f>IF(N588="základní",J588,0)</f>
        <v>0</v>
      </c>
      <c r="BF588" s="239">
        <f>IF(N588="snížená",J588,0)</f>
        <v>0</v>
      </c>
      <c r="BG588" s="239">
        <f>IF(N588="zákl. přenesená",J588,0)</f>
        <v>0</v>
      </c>
      <c r="BH588" s="239">
        <f>IF(N588="sníž. přenesená",J588,0)</f>
        <v>0</v>
      </c>
      <c r="BI588" s="239">
        <f>IF(N588="nulová",J588,0)</f>
        <v>0</v>
      </c>
      <c r="BJ588" s="18" t="s">
        <v>84</v>
      </c>
      <c r="BK588" s="239">
        <f>ROUND(I588*H588,2)</f>
        <v>0</v>
      </c>
      <c r="BL588" s="18" t="s">
        <v>198</v>
      </c>
      <c r="BM588" s="238" t="s">
        <v>832</v>
      </c>
    </row>
    <row r="589" spans="1:51" s="13" customFormat="1" ht="12">
      <c r="A589" s="13"/>
      <c r="B589" s="240"/>
      <c r="C589" s="241"/>
      <c r="D589" s="242" t="s">
        <v>200</v>
      </c>
      <c r="E589" s="243" t="s">
        <v>1</v>
      </c>
      <c r="F589" s="244" t="s">
        <v>833</v>
      </c>
      <c r="G589" s="241"/>
      <c r="H589" s="245">
        <v>76.763</v>
      </c>
      <c r="I589" s="246"/>
      <c r="J589" s="241"/>
      <c r="K589" s="241"/>
      <c r="L589" s="247"/>
      <c r="M589" s="248"/>
      <c r="N589" s="249"/>
      <c r="O589" s="249"/>
      <c r="P589" s="249"/>
      <c r="Q589" s="249"/>
      <c r="R589" s="249"/>
      <c r="S589" s="249"/>
      <c r="T589" s="25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1" t="s">
        <v>200</v>
      </c>
      <c r="AU589" s="251" t="s">
        <v>86</v>
      </c>
      <c r="AV589" s="13" t="s">
        <v>86</v>
      </c>
      <c r="AW589" s="13" t="s">
        <v>32</v>
      </c>
      <c r="AX589" s="13" t="s">
        <v>84</v>
      </c>
      <c r="AY589" s="251" t="s">
        <v>191</v>
      </c>
    </row>
    <row r="590" spans="1:65" s="2" customFormat="1" ht="16.5" customHeight="1">
      <c r="A590" s="39"/>
      <c r="B590" s="40"/>
      <c r="C590" s="284" t="s">
        <v>834</v>
      </c>
      <c r="D590" s="284" t="s">
        <v>310</v>
      </c>
      <c r="E590" s="285" t="s">
        <v>835</v>
      </c>
      <c r="F590" s="286" t="s">
        <v>836</v>
      </c>
      <c r="G590" s="287" t="s">
        <v>336</v>
      </c>
      <c r="H590" s="288">
        <v>78.298</v>
      </c>
      <c r="I590" s="289"/>
      <c r="J590" s="290">
        <f>ROUND(I590*H590,2)</f>
        <v>0</v>
      </c>
      <c r="K590" s="286" t="s">
        <v>210</v>
      </c>
      <c r="L590" s="291"/>
      <c r="M590" s="292" t="s">
        <v>1</v>
      </c>
      <c r="N590" s="293" t="s">
        <v>41</v>
      </c>
      <c r="O590" s="92"/>
      <c r="P590" s="236">
        <f>O590*H590</f>
        <v>0</v>
      </c>
      <c r="Q590" s="236">
        <v>0.045</v>
      </c>
      <c r="R590" s="236">
        <f>Q590*H590</f>
        <v>3.52341</v>
      </c>
      <c r="S590" s="236">
        <v>0</v>
      </c>
      <c r="T590" s="237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8" t="s">
        <v>247</v>
      </c>
      <c r="AT590" s="238" t="s">
        <v>310</v>
      </c>
      <c r="AU590" s="238" t="s">
        <v>86</v>
      </c>
      <c r="AY590" s="18" t="s">
        <v>191</v>
      </c>
      <c r="BE590" s="239">
        <f>IF(N590="základní",J590,0)</f>
        <v>0</v>
      </c>
      <c r="BF590" s="239">
        <f>IF(N590="snížená",J590,0)</f>
        <v>0</v>
      </c>
      <c r="BG590" s="239">
        <f>IF(N590="zákl. přenesená",J590,0)</f>
        <v>0</v>
      </c>
      <c r="BH590" s="239">
        <f>IF(N590="sníž. přenesená",J590,0)</f>
        <v>0</v>
      </c>
      <c r="BI590" s="239">
        <f>IF(N590="nulová",J590,0)</f>
        <v>0</v>
      </c>
      <c r="BJ590" s="18" t="s">
        <v>84</v>
      </c>
      <c r="BK590" s="239">
        <f>ROUND(I590*H590,2)</f>
        <v>0</v>
      </c>
      <c r="BL590" s="18" t="s">
        <v>198</v>
      </c>
      <c r="BM590" s="238" t="s">
        <v>837</v>
      </c>
    </row>
    <row r="591" spans="1:51" s="13" customFormat="1" ht="12">
      <c r="A591" s="13"/>
      <c r="B591" s="240"/>
      <c r="C591" s="241"/>
      <c r="D591" s="242" t="s">
        <v>200</v>
      </c>
      <c r="E591" s="241"/>
      <c r="F591" s="244" t="s">
        <v>838</v>
      </c>
      <c r="G591" s="241"/>
      <c r="H591" s="245">
        <v>78.298</v>
      </c>
      <c r="I591" s="246"/>
      <c r="J591" s="241"/>
      <c r="K591" s="241"/>
      <c r="L591" s="247"/>
      <c r="M591" s="248"/>
      <c r="N591" s="249"/>
      <c r="O591" s="249"/>
      <c r="P591" s="249"/>
      <c r="Q591" s="249"/>
      <c r="R591" s="249"/>
      <c r="S591" s="249"/>
      <c r="T591" s="25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1" t="s">
        <v>200</v>
      </c>
      <c r="AU591" s="251" t="s">
        <v>86</v>
      </c>
      <c r="AV591" s="13" t="s">
        <v>86</v>
      </c>
      <c r="AW591" s="13" t="s">
        <v>4</v>
      </c>
      <c r="AX591" s="13" t="s">
        <v>84</v>
      </c>
      <c r="AY591" s="251" t="s">
        <v>191</v>
      </c>
    </row>
    <row r="592" spans="1:65" s="2" customFormat="1" ht="33" customHeight="1">
      <c r="A592" s="39"/>
      <c r="B592" s="40"/>
      <c r="C592" s="227" t="s">
        <v>839</v>
      </c>
      <c r="D592" s="227" t="s">
        <v>193</v>
      </c>
      <c r="E592" s="228" t="s">
        <v>830</v>
      </c>
      <c r="F592" s="229" t="s">
        <v>831</v>
      </c>
      <c r="G592" s="230" t="s">
        <v>336</v>
      </c>
      <c r="H592" s="231">
        <v>4</v>
      </c>
      <c r="I592" s="232"/>
      <c r="J592" s="233">
        <f>ROUND(I592*H592,2)</f>
        <v>0</v>
      </c>
      <c r="K592" s="229" t="s">
        <v>210</v>
      </c>
      <c r="L592" s="45"/>
      <c r="M592" s="234" t="s">
        <v>1</v>
      </c>
      <c r="N592" s="235" t="s">
        <v>41</v>
      </c>
      <c r="O592" s="92"/>
      <c r="P592" s="236">
        <f>O592*H592</f>
        <v>0</v>
      </c>
      <c r="Q592" s="236">
        <v>0.1295</v>
      </c>
      <c r="R592" s="236">
        <f>Q592*H592</f>
        <v>0.518</v>
      </c>
      <c r="S592" s="236">
        <v>0</v>
      </c>
      <c r="T592" s="237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8" t="s">
        <v>198</v>
      </c>
      <c r="AT592" s="238" t="s">
        <v>193</v>
      </c>
      <c r="AU592" s="238" t="s">
        <v>86</v>
      </c>
      <c r="AY592" s="18" t="s">
        <v>191</v>
      </c>
      <c r="BE592" s="239">
        <f>IF(N592="základní",J592,0)</f>
        <v>0</v>
      </c>
      <c r="BF592" s="239">
        <f>IF(N592="snížená",J592,0)</f>
        <v>0</v>
      </c>
      <c r="BG592" s="239">
        <f>IF(N592="zákl. přenesená",J592,0)</f>
        <v>0</v>
      </c>
      <c r="BH592" s="239">
        <f>IF(N592="sníž. přenesená",J592,0)</f>
        <v>0</v>
      </c>
      <c r="BI592" s="239">
        <f>IF(N592="nulová",J592,0)</f>
        <v>0</v>
      </c>
      <c r="BJ592" s="18" t="s">
        <v>84</v>
      </c>
      <c r="BK592" s="239">
        <f>ROUND(I592*H592,2)</f>
        <v>0</v>
      </c>
      <c r="BL592" s="18" t="s">
        <v>198</v>
      </c>
      <c r="BM592" s="238" t="s">
        <v>840</v>
      </c>
    </row>
    <row r="593" spans="1:65" s="2" customFormat="1" ht="16.5" customHeight="1">
      <c r="A593" s="39"/>
      <c r="B593" s="40"/>
      <c r="C593" s="284" t="s">
        <v>841</v>
      </c>
      <c r="D593" s="284" t="s">
        <v>310</v>
      </c>
      <c r="E593" s="285" t="s">
        <v>842</v>
      </c>
      <c r="F593" s="286" t="s">
        <v>843</v>
      </c>
      <c r="G593" s="287" t="s">
        <v>336</v>
      </c>
      <c r="H593" s="288">
        <v>4.08</v>
      </c>
      <c r="I593" s="289"/>
      <c r="J593" s="290">
        <f>ROUND(I593*H593,2)</f>
        <v>0</v>
      </c>
      <c r="K593" s="286" t="s">
        <v>197</v>
      </c>
      <c r="L593" s="291"/>
      <c r="M593" s="292" t="s">
        <v>1</v>
      </c>
      <c r="N593" s="293" t="s">
        <v>41</v>
      </c>
      <c r="O593" s="92"/>
      <c r="P593" s="236">
        <f>O593*H593</f>
        <v>0</v>
      </c>
      <c r="Q593" s="236">
        <v>0.05612</v>
      </c>
      <c r="R593" s="236">
        <f>Q593*H593</f>
        <v>0.22896960000000002</v>
      </c>
      <c r="S593" s="236">
        <v>0</v>
      </c>
      <c r="T593" s="237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8" t="s">
        <v>247</v>
      </c>
      <c r="AT593" s="238" t="s">
        <v>310</v>
      </c>
      <c r="AU593" s="238" t="s">
        <v>86</v>
      </c>
      <c r="AY593" s="18" t="s">
        <v>191</v>
      </c>
      <c r="BE593" s="239">
        <f>IF(N593="základní",J593,0)</f>
        <v>0</v>
      </c>
      <c r="BF593" s="239">
        <f>IF(N593="snížená",J593,0)</f>
        <v>0</v>
      </c>
      <c r="BG593" s="239">
        <f>IF(N593="zákl. přenesená",J593,0)</f>
        <v>0</v>
      </c>
      <c r="BH593" s="239">
        <f>IF(N593="sníž. přenesená",J593,0)</f>
        <v>0</v>
      </c>
      <c r="BI593" s="239">
        <f>IF(N593="nulová",J593,0)</f>
        <v>0</v>
      </c>
      <c r="BJ593" s="18" t="s">
        <v>84</v>
      </c>
      <c r="BK593" s="239">
        <f>ROUND(I593*H593,2)</f>
        <v>0</v>
      </c>
      <c r="BL593" s="18" t="s">
        <v>198</v>
      </c>
      <c r="BM593" s="238" t="s">
        <v>844</v>
      </c>
    </row>
    <row r="594" spans="1:51" s="13" customFormat="1" ht="12">
      <c r="A594" s="13"/>
      <c r="B594" s="240"/>
      <c r="C594" s="241"/>
      <c r="D594" s="242" t="s">
        <v>200</v>
      </c>
      <c r="E594" s="241"/>
      <c r="F594" s="244" t="s">
        <v>845</v>
      </c>
      <c r="G594" s="241"/>
      <c r="H594" s="245">
        <v>4.08</v>
      </c>
      <c r="I594" s="246"/>
      <c r="J594" s="241"/>
      <c r="K594" s="241"/>
      <c r="L594" s="247"/>
      <c r="M594" s="248"/>
      <c r="N594" s="249"/>
      <c r="O594" s="249"/>
      <c r="P594" s="249"/>
      <c r="Q594" s="249"/>
      <c r="R594" s="249"/>
      <c r="S594" s="249"/>
      <c r="T594" s="25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1" t="s">
        <v>200</v>
      </c>
      <c r="AU594" s="251" t="s">
        <v>86</v>
      </c>
      <c r="AV594" s="13" t="s">
        <v>86</v>
      </c>
      <c r="AW594" s="13" t="s">
        <v>4</v>
      </c>
      <c r="AX594" s="13" t="s">
        <v>84</v>
      </c>
      <c r="AY594" s="251" t="s">
        <v>191</v>
      </c>
    </row>
    <row r="595" spans="1:65" s="2" customFormat="1" ht="37.8" customHeight="1">
      <c r="A595" s="39"/>
      <c r="B595" s="40"/>
      <c r="C595" s="227" t="s">
        <v>846</v>
      </c>
      <c r="D595" s="227" t="s">
        <v>193</v>
      </c>
      <c r="E595" s="228" t="s">
        <v>847</v>
      </c>
      <c r="F595" s="229" t="s">
        <v>848</v>
      </c>
      <c r="G595" s="230" t="s">
        <v>336</v>
      </c>
      <c r="H595" s="231">
        <v>44</v>
      </c>
      <c r="I595" s="232"/>
      <c r="J595" s="233">
        <f>ROUND(I595*H595,2)</f>
        <v>0</v>
      </c>
      <c r="K595" s="229" t="s">
        <v>210</v>
      </c>
      <c r="L595" s="45"/>
      <c r="M595" s="234" t="s">
        <v>1</v>
      </c>
      <c r="N595" s="235" t="s">
        <v>41</v>
      </c>
      <c r="O595" s="92"/>
      <c r="P595" s="236">
        <f>O595*H595</f>
        <v>0</v>
      </c>
      <c r="Q595" s="236">
        <v>0.08781</v>
      </c>
      <c r="R595" s="236">
        <f>Q595*H595</f>
        <v>3.86364</v>
      </c>
      <c r="S595" s="236">
        <v>0</v>
      </c>
      <c r="T595" s="237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8" t="s">
        <v>198</v>
      </c>
      <c r="AT595" s="238" t="s">
        <v>193</v>
      </c>
      <c r="AU595" s="238" t="s">
        <v>86</v>
      </c>
      <c r="AY595" s="18" t="s">
        <v>191</v>
      </c>
      <c r="BE595" s="239">
        <f>IF(N595="základní",J595,0)</f>
        <v>0</v>
      </c>
      <c r="BF595" s="239">
        <f>IF(N595="snížená",J595,0)</f>
        <v>0</v>
      </c>
      <c r="BG595" s="239">
        <f>IF(N595="zákl. přenesená",J595,0)</f>
        <v>0</v>
      </c>
      <c r="BH595" s="239">
        <f>IF(N595="sníž. přenesená",J595,0)</f>
        <v>0</v>
      </c>
      <c r="BI595" s="239">
        <f>IF(N595="nulová",J595,0)</f>
        <v>0</v>
      </c>
      <c r="BJ595" s="18" t="s">
        <v>84</v>
      </c>
      <c r="BK595" s="239">
        <f>ROUND(I595*H595,2)</f>
        <v>0</v>
      </c>
      <c r="BL595" s="18" t="s">
        <v>198</v>
      </c>
      <c r="BM595" s="238" t="s">
        <v>849</v>
      </c>
    </row>
    <row r="596" spans="1:51" s="13" customFormat="1" ht="12">
      <c r="A596" s="13"/>
      <c r="B596" s="240"/>
      <c r="C596" s="241"/>
      <c r="D596" s="242" t="s">
        <v>200</v>
      </c>
      <c r="E596" s="243" t="s">
        <v>1</v>
      </c>
      <c r="F596" s="244" t="s">
        <v>850</v>
      </c>
      <c r="G596" s="241"/>
      <c r="H596" s="245">
        <v>44</v>
      </c>
      <c r="I596" s="246"/>
      <c r="J596" s="241"/>
      <c r="K596" s="241"/>
      <c r="L596" s="247"/>
      <c r="M596" s="248"/>
      <c r="N596" s="249"/>
      <c r="O596" s="249"/>
      <c r="P596" s="249"/>
      <c r="Q596" s="249"/>
      <c r="R596" s="249"/>
      <c r="S596" s="249"/>
      <c r="T596" s="25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1" t="s">
        <v>200</v>
      </c>
      <c r="AU596" s="251" t="s">
        <v>86</v>
      </c>
      <c r="AV596" s="13" t="s">
        <v>86</v>
      </c>
      <c r="AW596" s="13" t="s">
        <v>32</v>
      </c>
      <c r="AX596" s="13" t="s">
        <v>84</v>
      </c>
      <c r="AY596" s="251" t="s">
        <v>191</v>
      </c>
    </row>
    <row r="597" spans="1:65" s="2" customFormat="1" ht="16.5" customHeight="1">
      <c r="A597" s="39"/>
      <c r="B597" s="40"/>
      <c r="C597" s="227" t="s">
        <v>851</v>
      </c>
      <c r="D597" s="227" t="s">
        <v>193</v>
      </c>
      <c r="E597" s="228" t="s">
        <v>852</v>
      </c>
      <c r="F597" s="229" t="s">
        <v>853</v>
      </c>
      <c r="G597" s="230" t="s">
        <v>196</v>
      </c>
      <c r="H597" s="231">
        <v>467.23</v>
      </c>
      <c r="I597" s="232"/>
      <c r="J597" s="233">
        <f>ROUND(I597*H597,2)</f>
        <v>0</v>
      </c>
      <c r="K597" s="229" t="s">
        <v>210</v>
      </c>
      <c r="L597" s="45"/>
      <c r="M597" s="234" t="s">
        <v>1</v>
      </c>
      <c r="N597" s="235" t="s">
        <v>41</v>
      </c>
      <c r="O597" s="92"/>
      <c r="P597" s="236">
        <f>O597*H597</f>
        <v>0</v>
      </c>
      <c r="Q597" s="236">
        <v>0</v>
      </c>
      <c r="R597" s="236">
        <f>Q597*H597</f>
        <v>0</v>
      </c>
      <c r="S597" s="236">
        <v>0.01</v>
      </c>
      <c r="T597" s="237">
        <f>S597*H597</f>
        <v>4.6723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8" t="s">
        <v>198</v>
      </c>
      <c r="AT597" s="238" t="s">
        <v>193</v>
      </c>
      <c r="AU597" s="238" t="s">
        <v>86</v>
      </c>
      <c r="AY597" s="18" t="s">
        <v>191</v>
      </c>
      <c r="BE597" s="239">
        <f>IF(N597="základní",J597,0)</f>
        <v>0</v>
      </c>
      <c r="BF597" s="239">
        <f>IF(N597="snížená",J597,0)</f>
        <v>0</v>
      </c>
      <c r="BG597" s="239">
        <f>IF(N597="zákl. přenesená",J597,0)</f>
        <v>0</v>
      </c>
      <c r="BH597" s="239">
        <f>IF(N597="sníž. přenesená",J597,0)</f>
        <v>0</v>
      </c>
      <c r="BI597" s="239">
        <f>IF(N597="nulová",J597,0)</f>
        <v>0</v>
      </c>
      <c r="BJ597" s="18" t="s">
        <v>84</v>
      </c>
      <c r="BK597" s="239">
        <f>ROUND(I597*H597,2)</f>
        <v>0</v>
      </c>
      <c r="BL597" s="18" t="s">
        <v>198</v>
      </c>
      <c r="BM597" s="238" t="s">
        <v>854</v>
      </c>
    </row>
    <row r="598" spans="1:51" s="13" customFormat="1" ht="12">
      <c r="A598" s="13"/>
      <c r="B598" s="240"/>
      <c r="C598" s="241"/>
      <c r="D598" s="242" t="s">
        <v>200</v>
      </c>
      <c r="E598" s="243" t="s">
        <v>1</v>
      </c>
      <c r="F598" s="244" t="s">
        <v>281</v>
      </c>
      <c r="G598" s="241"/>
      <c r="H598" s="245">
        <v>262.1</v>
      </c>
      <c r="I598" s="246"/>
      <c r="J598" s="241"/>
      <c r="K598" s="241"/>
      <c r="L598" s="247"/>
      <c r="M598" s="248"/>
      <c r="N598" s="249"/>
      <c r="O598" s="249"/>
      <c r="P598" s="249"/>
      <c r="Q598" s="249"/>
      <c r="R598" s="249"/>
      <c r="S598" s="249"/>
      <c r="T598" s="25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1" t="s">
        <v>200</v>
      </c>
      <c r="AU598" s="251" t="s">
        <v>86</v>
      </c>
      <c r="AV598" s="13" t="s">
        <v>86</v>
      </c>
      <c r="AW598" s="13" t="s">
        <v>32</v>
      </c>
      <c r="AX598" s="13" t="s">
        <v>76</v>
      </c>
      <c r="AY598" s="251" t="s">
        <v>191</v>
      </c>
    </row>
    <row r="599" spans="1:51" s="13" customFormat="1" ht="12">
      <c r="A599" s="13"/>
      <c r="B599" s="240"/>
      <c r="C599" s="241"/>
      <c r="D599" s="242" t="s">
        <v>200</v>
      </c>
      <c r="E599" s="243" t="s">
        <v>1</v>
      </c>
      <c r="F599" s="244" t="s">
        <v>282</v>
      </c>
      <c r="G599" s="241"/>
      <c r="H599" s="245">
        <v>46.33</v>
      </c>
      <c r="I599" s="246"/>
      <c r="J599" s="241"/>
      <c r="K599" s="241"/>
      <c r="L599" s="247"/>
      <c r="M599" s="248"/>
      <c r="N599" s="249"/>
      <c r="O599" s="249"/>
      <c r="P599" s="249"/>
      <c r="Q599" s="249"/>
      <c r="R599" s="249"/>
      <c r="S599" s="249"/>
      <c r="T599" s="25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1" t="s">
        <v>200</v>
      </c>
      <c r="AU599" s="251" t="s">
        <v>86</v>
      </c>
      <c r="AV599" s="13" t="s">
        <v>86</v>
      </c>
      <c r="AW599" s="13" t="s">
        <v>32</v>
      </c>
      <c r="AX599" s="13" t="s">
        <v>76</v>
      </c>
      <c r="AY599" s="251" t="s">
        <v>191</v>
      </c>
    </row>
    <row r="600" spans="1:51" s="13" customFormat="1" ht="12">
      <c r="A600" s="13"/>
      <c r="B600" s="240"/>
      <c r="C600" s="241"/>
      <c r="D600" s="242" t="s">
        <v>200</v>
      </c>
      <c r="E600" s="243" t="s">
        <v>1</v>
      </c>
      <c r="F600" s="244" t="s">
        <v>283</v>
      </c>
      <c r="G600" s="241"/>
      <c r="H600" s="245">
        <v>155.44</v>
      </c>
      <c r="I600" s="246"/>
      <c r="J600" s="241"/>
      <c r="K600" s="241"/>
      <c r="L600" s="247"/>
      <c r="M600" s="248"/>
      <c r="N600" s="249"/>
      <c r="O600" s="249"/>
      <c r="P600" s="249"/>
      <c r="Q600" s="249"/>
      <c r="R600" s="249"/>
      <c r="S600" s="249"/>
      <c r="T600" s="25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1" t="s">
        <v>200</v>
      </c>
      <c r="AU600" s="251" t="s">
        <v>86</v>
      </c>
      <c r="AV600" s="13" t="s">
        <v>86</v>
      </c>
      <c r="AW600" s="13" t="s">
        <v>32</v>
      </c>
      <c r="AX600" s="13" t="s">
        <v>76</v>
      </c>
      <c r="AY600" s="251" t="s">
        <v>191</v>
      </c>
    </row>
    <row r="601" spans="1:51" s="13" customFormat="1" ht="12">
      <c r="A601" s="13"/>
      <c r="B601" s="240"/>
      <c r="C601" s="241"/>
      <c r="D601" s="242" t="s">
        <v>200</v>
      </c>
      <c r="E601" s="243" t="s">
        <v>1</v>
      </c>
      <c r="F601" s="244" t="s">
        <v>285</v>
      </c>
      <c r="G601" s="241"/>
      <c r="H601" s="245">
        <v>3.36</v>
      </c>
      <c r="I601" s="246"/>
      <c r="J601" s="241"/>
      <c r="K601" s="241"/>
      <c r="L601" s="247"/>
      <c r="M601" s="248"/>
      <c r="N601" s="249"/>
      <c r="O601" s="249"/>
      <c r="P601" s="249"/>
      <c r="Q601" s="249"/>
      <c r="R601" s="249"/>
      <c r="S601" s="249"/>
      <c r="T601" s="25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1" t="s">
        <v>200</v>
      </c>
      <c r="AU601" s="251" t="s">
        <v>86</v>
      </c>
      <c r="AV601" s="13" t="s">
        <v>86</v>
      </c>
      <c r="AW601" s="13" t="s">
        <v>32</v>
      </c>
      <c r="AX601" s="13" t="s">
        <v>76</v>
      </c>
      <c r="AY601" s="251" t="s">
        <v>191</v>
      </c>
    </row>
    <row r="602" spans="1:51" s="14" customFormat="1" ht="12">
      <c r="A602" s="14"/>
      <c r="B602" s="252"/>
      <c r="C602" s="253"/>
      <c r="D602" s="242" t="s">
        <v>200</v>
      </c>
      <c r="E602" s="254" t="s">
        <v>1</v>
      </c>
      <c r="F602" s="255" t="s">
        <v>214</v>
      </c>
      <c r="G602" s="253"/>
      <c r="H602" s="256">
        <v>467.23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2" t="s">
        <v>200</v>
      </c>
      <c r="AU602" s="262" t="s">
        <v>86</v>
      </c>
      <c r="AV602" s="14" t="s">
        <v>198</v>
      </c>
      <c r="AW602" s="14" t="s">
        <v>32</v>
      </c>
      <c r="AX602" s="14" t="s">
        <v>84</v>
      </c>
      <c r="AY602" s="262" t="s">
        <v>191</v>
      </c>
    </row>
    <row r="603" spans="1:65" s="2" customFormat="1" ht="37.8" customHeight="1">
      <c r="A603" s="39"/>
      <c r="B603" s="40"/>
      <c r="C603" s="227" t="s">
        <v>855</v>
      </c>
      <c r="D603" s="227" t="s">
        <v>193</v>
      </c>
      <c r="E603" s="228" t="s">
        <v>856</v>
      </c>
      <c r="F603" s="229" t="s">
        <v>857</v>
      </c>
      <c r="G603" s="230" t="s">
        <v>196</v>
      </c>
      <c r="H603" s="231">
        <v>436</v>
      </c>
      <c r="I603" s="232"/>
      <c r="J603" s="233">
        <f>ROUND(I603*H603,2)</f>
        <v>0</v>
      </c>
      <c r="K603" s="229" t="s">
        <v>210</v>
      </c>
      <c r="L603" s="45"/>
      <c r="M603" s="234" t="s">
        <v>1</v>
      </c>
      <c r="N603" s="235" t="s">
        <v>41</v>
      </c>
      <c r="O603" s="92"/>
      <c r="P603" s="236">
        <f>O603*H603</f>
        <v>0</v>
      </c>
      <c r="Q603" s="236">
        <v>0</v>
      </c>
      <c r="R603" s="236">
        <f>Q603*H603</f>
        <v>0</v>
      </c>
      <c r="S603" s="236">
        <v>0</v>
      </c>
      <c r="T603" s="237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8" t="s">
        <v>198</v>
      </c>
      <c r="AT603" s="238" t="s">
        <v>193</v>
      </c>
      <c r="AU603" s="238" t="s">
        <v>86</v>
      </c>
      <c r="AY603" s="18" t="s">
        <v>191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8" t="s">
        <v>84</v>
      </c>
      <c r="BK603" s="239">
        <f>ROUND(I603*H603,2)</f>
        <v>0</v>
      </c>
      <c r="BL603" s="18" t="s">
        <v>198</v>
      </c>
      <c r="BM603" s="238" t="s">
        <v>858</v>
      </c>
    </row>
    <row r="604" spans="1:51" s="13" customFormat="1" ht="12">
      <c r="A604" s="13"/>
      <c r="B604" s="240"/>
      <c r="C604" s="241"/>
      <c r="D604" s="242" t="s">
        <v>200</v>
      </c>
      <c r="E604" s="243" t="s">
        <v>1</v>
      </c>
      <c r="F604" s="244" t="s">
        <v>859</v>
      </c>
      <c r="G604" s="241"/>
      <c r="H604" s="245">
        <v>436</v>
      </c>
      <c r="I604" s="246"/>
      <c r="J604" s="241"/>
      <c r="K604" s="241"/>
      <c r="L604" s="247"/>
      <c r="M604" s="248"/>
      <c r="N604" s="249"/>
      <c r="O604" s="249"/>
      <c r="P604" s="249"/>
      <c r="Q604" s="249"/>
      <c r="R604" s="249"/>
      <c r="S604" s="249"/>
      <c r="T604" s="25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1" t="s">
        <v>200</v>
      </c>
      <c r="AU604" s="251" t="s">
        <v>86</v>
      </c>
      <c r="AV604" s="13" t="s">
        <v>86</v>
      </c>
      <c r="AW604" s="13" t="s">
        <v>32</v>
      </c>
      <c r="AX604" s="13" t="s">
        <v>84</v>
      </c>
      <c r="AY604" s="251" t="s">
        <v>191</v>
      </c>
    </row>
    <row r="605" spans="1:65" s="2" customFormat="1" ht="33" customHeight="1">
      <c r="A605" s="39"/>
      <c r="B605" s="40"/>
      <c r="C605" s="227" t="s">
        <v>860</v>
      </c>
      <c r="D605" s="227" t="s">
        <v>193</v>
      </c>
      <c r="E605" s="228" t="s">
        <v>861</v>
      </c>
      <c r="F605" s="229" t="s">
        <v>862</v>
      </c>
      <c r="G605" s="230" t="s">
        <v>196</v>
      </c>
      <c r="H605" s="231">
        <v>39240</v>
      </c>
      <c r="I605" s="232"/>
      <c r="J605" s="233">
        <f>ROUND(I605*H605,2)</f>
        <v>0</v>
      </c>
      <c r="K605" s="229" t="s">
        <v>210</v>
      </c>
      <c r="L605" s="45"/>
      <c r="M605" s="234" t="s">
        <v>1</v>
      </c>
      <c r="N605" s="235" t="s">
        <v>41</v>
      </c>
      <c r="O605" s="92"/>
      <c r="P605" s="236">
        <f>O605*H605</f>
        <v>0</v>
      </c>
      <c r="Q605" s="236">
        <v>0</v>
      </c>
      <c r="R605" s="236">
        <f>Q605*H605</f>
        <v>0</v>
      </c>
      <c r="S605" s="236">
        <v>0</v>
      </c>
      <c r="T605" s="23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8" t="s">
        <v>198</v>
      </c>
      <c r="AT605" s="238" t="s">
        <v>193</v>
      </c>
      <c r="AU605" s="238" t="s">
        <v>86</v>
      </c>
      <c r="AY605" s="18" t="s">
        <v>191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8" t="s">
        <v>84</v>
      </c>
      <c r="BK605" s="239">
        <f>ROUND(I605*H605,2)</f>
        <v>0</v>
      </c>
      <c r="BL605" s="18" t="s">
        <v>198</v>
      </c>
      <c r="BM605" s="238" t="s">
        <v>863</v>
      </c>
    </row>
    <row r="606" spans="1:51" s="13" customFormat="1" ht="12">
      <c r="A606" s="13"/>
      <c r="B606" s="240"/>
      <c r="C606" s="241"/>
      <c r="D606" s="242" t="s">
        <v>200</v>
      </c>
      <c r="E606" s="241"/>
      <c r="F606" s="244" t="s">
        <v>864</v>
      </c>
      <c r="G606" s="241"/>
      <c r="H606" s="245">
        <v>39240</v>
      </c>
      <c r="I606" s="246"/>
      <c r="J606" s="241"/>
      <c r="K606" s="241"/>
      <c r="L606" s="247"/>
      <c r="M606" s="248"/>
      <c r="N606" s="249"/>
      <c r="O606" s="249"/>
      <c r="P606" s="249"/>
      <c r="Q606" s="249"/>
      <c r="R606" s="249"/>
      <c r="S606" s="249"/>
      <c r="T606" s="250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1" t="s">
        <v>200</v>
      </c>
      <c r="AU606" s="251" t="s">
        <v>86</v>
      </c>
      <c r="AV606" s="13" t="s">
        <v>86</v>
      </c>
      <c r="AW606" s="13" t="s">
        <v>4</v>
      </c>
      <c r="AX606" s="13" t="s">
        <v>84</v>
      </c>
      <c r="AY606" s="251" t="s">
        <v>191</v>
      </c>
    </row>
    <row r="607" spans="1:65" s="2" customFormat="1" ht="37.8" customHeight="1">
      <c r="A607" s="39"/>
      <c r="B607" s="40"/>
      <c r="C607" s="227" t="s">
        <v>865</v>
      </c>
      <c r="D607" s="227" t="s">
        <v>193</v>
      </c>
      <c r="E607" s="228" t="s">
        <v>866</v>
      </c>
      <c r="F607" s="229" t="s">
        <v>867</v>
      </c>
      <c r="G607" s="230" t="s">
        <v>196</v>
      </c>
      <c r="H607" s="231">
        <v>436</v>
      </c>
      <c r="I607" s="232"/>
      <c r="J607" s="233">
        <f>ROUND(I607*H607,2)</f>
        <v>0</v>
      </c>
      <c r="K607" s="229" t="s">
        <v>210</v>
      </c>
      <c r="L607" s="45"/>
      <c r="M607" s="234" t="s">
        <v>1</v>
      </c>
      <c r="N607" s="235" t="s">
        <v>41</v>
      </c>
      <c r="O607" s="92"/>
      <c r="P607" s="236">
        <f>O607*H607</f>
        <v>0</v>
      </c>
      <c r="Q607" s="236">
        <v>0</v>
      </c>
      <c r="R607" s="236">
        <f>Q607*H607</f>
        <v>0</v>
      </c>
      <c r="S607" s="236">
        <v>0</v>
      </c>
      <c r="T607" s="237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8" t="s">
        <v>198</v>
      </c>
      <c r="AT607" s="238" t="s">
        <v>193</v>
      </c>
      <c r="AU607" s="238" t="s">
        <v>86</v>
      </c>
      <c r="AY607" s="18" t="s">
        <v>191</v>
      </c>
      <c r="BE607" s="239">
        <f>IF(N607="základní",J607,0)</f>
        <v>0</v>
      </c>
      <c r="BF607" s="239">
        <f>IF(N607="snížená",J607,0)</f>
        <v>0</v>
      </c>
      <c r="BG607" s="239">
        <f>IF(N607="zákl. přenesená",J607,0)</f>
        <v>0</v>
      </c>
      <c r="BH607" s="239">
        <f>IF(N607="sníž. přenesená",J607,0)</f>
        <v>0</v>
      </c>
      <c r="BI607" s="239">
        <f>IF(N607="nulová",J607,0)</f>
        <v>0</v>
      </c>
      <c r="BJ607" s="18" t="s">
        <v>84</v>
      </c>
      <c r="BK607" s="239">
        <f>ROUND(I607*H607,2)</f>
        <v>0</v>
      </c>
      <c r="BL607" s="18" t="s">
        <v>198</v>
      </c>
      <c r="BM607" s="238" t="s">
        <v>868</v>
      </c>
    </row>
    <row r="608" spans="1:65" s="2" customFormat="1" ht="33" customHeight="1">
      <c r="A608" s="39"/>
      <c r="B608" s="40"/>
      <c r="C608" s="227" t="s">
        <v>869</v>
      </c>
      <c r="D608" s="227" t="s">
        <v>193</v>
      </c>
      <c r="E608" s="228" t="s">
        <v>870</v>
      </c>
      <c r="F608" s="229" t="s">
        <v>871</v>
      </c>
      <c r="G608" s="230" t="s">
        <v>196</v>
      </c>
      <c r="H608" s="231">
        <v>265.52</v>
      </c>
      <c r="I608" s="232"/>
      <c r="J608" s="233">
        <f>ROUND(I608*H608,2)</f>
        <v>0</v>
      </c>
      <c r="K608" s="229" t="s">
        <v>210</v>
      </c>
      <c r="L608" s="45"/>
      <c r="M608" s="234" t="s">
        <v>1</v>
      </c>
      <c r="N608" s="235" t="s">
        <v>41</v>
      </c>
      <c r="O608" s="92"/>
      <c r="P608" s="236">
        <f>O608*H608</f>
        <v>0</v>
      </c>
      <c r="Q608" s="236">
        <v>0.00013</v>
      </c>
      <c r="R608" s="236">
        <f>Q608*H608</f>
        <v>0.034517599999999996</v>
      </c>
      <c r="S608" s="236">
        <v>0</v>
      </c>
      <c r="T608" s="237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8" t="s">
        <v>198</v>
      </c>
      <c r="AT608" s="238" t="s">
        <v>193</v>
      </c>
      <c r="AU608" s="238" t="s">
        <v>86</v>
      </c>
      <c r="AY608" s="18" t="s">
        <v>191</v>
      </c>
      <c r="BE608" s="239">
        <f>IF(N608="základní",J608,0)</f>
        <v>0</v>
      </c>
      <c r="BF608" s="239">
        <f>IF(N608="snížená",J608,0)</f>
        <v>0</v>
      </c>
      <c r="BG608" s="239">
        <f>IF(N608="zákl. přenesená",J608,0)</f>
        <v>0</v>
      </c>
      <c r="BH608" s="239">
        <f>IF(N608="sníž. přenesená",J608,0)</f>
        <v>0</v>
      </c>
      <c r="BI608" s="239">
        <f>IF(N608="nulová",J608,0)</f>
        <v>0</v>
      </c>
      <c r="BJ608" s="18" t="s">
        <v>84</v>
      </c>
      <c r="BK608" s="239">
        <f>ROUND(I608*H608,2)</f>
        <v>0</v>
      </c>
      <c r="BL608" s="18" t="s">
        <v>198</v>
      </c>
      <c r="BM608" s="238" t="s">
        <v>872</v>
      </c>
    </row>
    <row r="609" spans="1:51" s="13" customFormat="1" ht="12">
      <c r="A609" s="13"/>
      <c r="B609" s="240"/>
      <c r="C609" s="241"/>
      <c r="D609" s="242" t="s">
        <v>200</v>
      </c>
      <c r="E609" s="243" t="s">
        <v>1</v>
      </c>
      <c r="F609" s="244" t="s">
        <v>873</v>
      </c>
      <c r="G609" s="241"/>
      <c r="H609" s="245">
        <v>265.52</v>
      </c>
      <c r="I609" s="246"/>
      <c r="J609" s="241"/>
      <c r="K609" s="241"/>
      <c r="L609" s="247"/>
      <c r="M609" s="248"/>
      <c r="N609" s="249"/>
      <c r="O609" s="249"/>
      <c r="P609" s="249"/>
      <c r="Q609" s="249"/>
      <c r="R609" s="249"/>
      <c r="S609" s="249"/>
      <c r="T609" s="25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1" t="s">
        <v>200</v>
      </c>
      <c r="AU609" s="251" t="s">
        <v>86</v>
      </c>
      <c r="AV609" s="13" t="s">
        <v>86</v>
      </c>
      <c r="AW609" s="13" t="s">
        <v>32</v>
      </c>
      <c r="AX609" s="13" t="s">
        <v>84</v>
      </c>
      <c r="AY609" s="251" t="s">
        <v>191</v>
      </c>
    </row>
    <row r="610" spans="1:65" s="2" customFormat="1" ht="24.15" customHeight="1">
      <c r="A610" s="39"/>
      <c r="B610" s="40"/>
      <c r="C610" s="227" t="s">
        <v>874</v>
      </c>
      <c r="D610" s="227" t="s">
        <v>193</v>
      </c>
      <c r="E610" s="228" t="s">
        <v>875</v>
      </c>
      <c r="F610" s="229" t="s">
        <v>876</v>
      </c>
      <c r="G610" s="230" t="s">
        <v>196</v>
      </c>
      <c r="H610" s="231">
        <v>265.52</v>
      </c>
      <c r="I610" s="232"/>
      <c r="J610" s="233">
        <f>ROUND(I610*H610,2)</f>
        <v>0</v>
      </c>
      <c r="K610" s="229" t="s">
        <v>210</v>
      </c>
      <c r="L610" s="45"/>
      <c r="M610" s="234" t="s">
        <v>1</v>
      </c>
      <c r="N610" s="235" t="s">
        <v>41</v>
      </c>
      <c r="O610" s="92"/>
      <c r="P610" s="236">
        <f>O610*H610</f>
        <v>0</v>
      </c>
      <c r="Q610" s="236">
        <v>4E-05</v>
      </c>
      <c r="R610" s="236">
        <f>Q610*H610</f>
        <v>0.0106208</v>
      </c>
      <c r="S610" s="236">
        <v>0</v>
      </c>
      <c r="T610" s="237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8" t="s">
        <v>198</v>
      </c>
      <c r="AT610" s="238" t="s">
        <v>193</v>
      </c>
      <c r="AU610" s="238" t="s">
        <v>86</v>
      </c>
      <c r="AY610" s="18" t="s">
        <v>191</v>
      </c>
      <c r="BE610" s="239">
        <f>IF(N610="základní",J610,0)</f>
        <v>0</v>
      </c>
      <c r="BF610" s="239">
        <f>IF(N610="snížená",J610,0)</f>
        <v>0</v>
      </c>
      <c r="BG610" s="239">
        <f>IF(N610="zákl. přenesená",J610,0)</f>
        <v>0</v>
      </c>
      <c r="BH610" s="239">
        <f>IF(N610="sníž. přenesená",J610,0)</f>
        <v>0</v>
      </c>
      <c r="BI610" s="239">
        <f>IF(N610="nulová",J610,0)</f>
        <v>0</v>
      </c>
      <c r="BJ610" s="18" t="s">
        <v>84</v>
      </c>
      <c r="BK610" s="239">
        <f>ROUND(I610*H610,2)</f>
        <v>0</v>
      </c>
      <c r="BL610" s="18" t="s">
        <v>198</v>
      </c>
      <c r="BM610" s="238" t="s">
        <v>877</v>
      </c>
    </row>
    <row r="611" spans="1:51" s="13" customFormat="1" ht="12">
      <c r="A611" s="13"/>
      <c r="B611" s="240"/>
      <c r="C611" s="241"/>
      <c r="D611" s="242" t="s">
        <v>200</v>
      </c>
      <c r="E611" s="243" t="s">
        <v>1</v>
      </c>
      <c r="F611" s="244" t="s">
        <v>873</v>
      </c>
      <c r="G611" s="241"/>
      <c r="H611" s="245">
        <v>265.52</v>
      </c>
      <c r="I611" s="246"/>
      <c r="J611" s="241"/>
      <c r="K611" s="241"/>
      <c r="L611" s="247"/>
      <c r="M611" s="248"/>
      <c r="N611" s="249"/>
      <c r="O611" s="249"/>
      <c r="P611" s="249"/>
      <c r="Q611" s="249"/>
      <c r="R611" s="249"/>
      <c r="S611" s="249"/>
      <c r="T611" s="25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1" t="s">
        <v>200</v>
      </c>
      <c r="AU611" s="251" t="s">
        <v>86</v>
      </c>
      <c r="AV611" s="13" t="s">
        <v>86</v>
      </c>
      <c r="AW611" s="13" t="s">
        <v>32</v>
      </c>
      <c r="AX611" s="13" t="s">
        <v>84</v>
      </c>
      <c r="AY611" s="251" t="s">
        <v>191</v>
      </c>
    </row>
    <row r="612" spans="1:65" s="2" customFormat="1" ht="24.15" customHeight="1">
      <c r="A612" s="39"/>
      <c r="B612" s="40"/>
      <c r="C612" s="227" t="s">
        <v>878</v>
      </c>
      <c r="D612" s="227" t="s">
        <v>193</v>
      </c>
      <c r="E612" s="228" t="s">
        <v>879</v>
      </c>
      <c r="F612" s="229" t="s">
        <v>880</v>
      </c>
      <c r="G612" s="230" t="s">
        <v>400</v>
      </c>
      <c r="H612" s="231">
        <v>85</v>
      </c>
      <c r="I612" s="232"/>
      <c r="J612" s="233">
        <f>ROUND(I612*H612,2)</f>
        <v>0</v>
      </c>
      <c r="K612" s="229" t="s">
        <v>210</v>
      </c>
      <c r="L612" s="45"/>
      <c r="M612" s="234" t="s">
        <v>1</v>
      </c>
      <c r="N612" s="235" t="s">
        <v>41</v>
      </c>
      <c r="O612" s="92"/>
      <c r="P612" s="236">
        <f>O612*H612</f>
        <v>0</v>
      </c>
      <c r="Q612" s="236">
        <v>0</v>
      </c>
      <c r="R612" s="236">
        <f>Q612*H612</f>
        <v>0</v>
      </c>
      <c r="S612" s="236">
        <v>0</v>
      </c>
      <c r="T612" s="237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8" t="s">
        <v>198</v>
      </c>
      <c r="AT612" s="238" t="s">
        <v>193</v>
      </c>
      <c r="AU612" s="238" t="s">
        <v>86</v>
      </c>
      <c r="AY612" s="18" t="s">
        <v>191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8" t="s">
        <v>84</v>
      </c>
      <c r="BK612" s="239">
        <f>ROUND(I612*H612,2)</f>
        <v>0</v>
      </c>
      <c r="BL612" s="18" t="s">
        <v>198</v>
      </c>
      <c r="BM612" s="238" t="s">
        <v>881</v>
      </c>
    </row>
    <row r="613" spans="1:51" s="13" customFormat="1" ht="12">
      <c r="A613" s="13"/>
      <c r="B613" s="240"/>
      <c r="C613" s="241"/>
      <c r="D613" s="242" t="s">
        <v>200</v>
      </c>
      <c r="E613" s="243" t="s">
        <v>1</v>
      </c>
      <c r="F613" s="244" t="s">
        <v>882</v>
      </c>
      <c r="G613" s="241"/>
      <c r="H613" s="245">
        <v>40</v>
      </c>
      <c r="I613" s="246"/>
      <c r="J613" s="241"/>
      <c r="K613" s="241"/>
      <c r="L613" s="247"/>
      <c r="M613" s="248"/>
      <c r="N613" s="249"/>
      <c r="O613" s="249"/>
      <c r="P613" s="249"/>
      <c r="Q613" s="249"/>
      <c r="R613" s="249"/>
      <c r="S613" s="249"/>
      <c r="T613" s="25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1" t="s">
        <v>200</v>
      </c>
      <c r="AU613" s="251" t="s">
        <v>86</v>
      </c>
      <c r="AV613" s="13" t="s">
        <v>86</v>
      </c>
      <c r="AW613" s="13" t="s">
        <v>32</v>
      </c>
      <c r="AX613" s="13" t="s">
        <v>76</v>
      </c>
      <c r="AY613" s="251" t="s">
        <v>191</v>
      </c>
    </row>
    <row r="614" spans="1:51" s="13" customFormat="1" ht="12">
      <c r="A614" s="13"/>
      <c r="B614" s="240"/>
      <c r="C614" s="241"/>
      <c r="D614" s="242" t="s">
        <v>200</v>
      </c>
      <c r="E614" s="243" t="s">
        <v>1</v>
      </c>
      <c r="F614" s="244" t="s">
        <v>883</v>
      </c>
      <c r="G614" s="241"/>
      <c r="H614" s="245">
        <v>40</v>
      </c>
      <c r="I614" s="246"/>
      <c r="J614" s="241"/>
      <c r="K614" s="241"/>
      <c r="L614" s="247"/>
      <c r="M614" s="248"/>
      <c r="N614" s="249"/>
      <c r="O614" s="249"/>
      <c r="P614" s="249"/>
      <c r="Q614" s="249"/>
      <c r="R614" s="249"/>
      <c r="S614" s="249"/>
      <c r="T614" s="25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1" t="s">
        <v>200</v>
      </c>
      <c r="AU614" s="251" t="s">
        <v>86</v>
      </c>
      <c r="AV614" s="13" t="s">
        <v>86</v>
      </c>
      <c r="AW614" s="13" t="s">
        <v>32</v>
      </c>
      <c r="AX614" s="13" t="s">
        <v>76</v>
      </c>
      <c r="AY614" s="251" t="s">
        <v>191</v>
      </c>
    </row>
    <row r="615" spans="1:51" s="13" customFormat="1" ht="12">
      <c r="A615" s="13"/>
      <c r="B615" s="240"/>
      <c r="C615" s="241"/>
      <c r="D615" s="242" t="s">
        <v>200</v>
      </c>
      <c r="E615" s="243" t="s">
        <v>1</v>
      </c>
      <c r="F615" s="244" t="s">
        <v>884</v>
      </c>
      <c r="G615" s="241"/>
      <c r="H615" s="245">
        <v>5</v>
      </c>
      <c r="I615" s="246"/>
      <c r="J615" s="241"/>
      <c r="K615" s="241"/>
      <c r="L615" s="247"/>
      <c r="M615" s="248"/>
      <c r="N615" s="249"/>
      <c r="O615" s="249"/>
      <c r="P615" s="249"/>
      <c r="Q615" s="249"/>
      <c r="R615" s="249"/>
      <c r="S615" s="249"/>
      <c r="T615" s="25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1" t="s">
        <v>200</v>
      </c>
      <c r="AU615" s="251" t="s">
        <v>86</v>
      </c>
      <c r="AV615" s="13" t="s">
        <v>86</v>
      </c>
      <c r="AW615" s="13" t="s">
        <v>32</v>
      </c>
      <c r="AX615" s="13" t="s">
        <v>76</v>
      </c>
      <c r="AY615" s="251" t="s">
        <v>191</v>
      </c>
    </row>
    <row r="616" spans="1:51" s="14" customFormat="1" ht="12">
      <c r="A616" s="14"/>
      <c r="B616" s="252"/>
      <c r="C616" s="253"/>
      <c r="D616" s="242" t="s">
        <v>200</v>
      </c>
      <c r="E616" s="254" t="s">
        <v>1</v>
      </c>
      <c r="F616" s="255" t="s">
        <v>214</v>
      </c>
      <c r="G616" s="253"/>
      <c r="H616" s="256">
        <v>85</v>
      </c>
      <c r="I616" s="257"/>
      <c r="J616" s="253"/>
      <c r="K616" s="253"/>
      <c r="L616" s="258"/>
      <c r="M616" s="259"/>
      <c r="N616" s="260"/>
      <c r="O616" s="260"/>
      <c r="P616" s="260"/>
      <c r="Q616" s="260"/>
      <c r="R616" s="260"/>
      <c r="S616" s="260"/>
      <c r="T616" s="26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2" t="s">
        <v>200</v>
      </c>
      <c r="AU616" s="262" t="s">
        <v>86</v>
      </c>
      <c r="AV616" s="14" t="s">
        <v>198</v>
      </c>
      <c r="AW616" s="14" t="s">
        <v>32</v>
      </c>
      <c r="AX616" s="14" t="s">
        <v>84</v>
      </c>
      <c r="AY616" s="262" t="s">
        <v>191</v>
      </c>
    </row>
    <row r="617" spans="1:65" s="2" customFormat="1" ht="37.8" customHeight="1">
      <c r="A617" s="39"/>
      <c r="B617" s="40"/>
      <c r="C617" s="284" t="s">
        <v>885</v>
      </c>
      <c r="D617" s="284" t="s">
        <v>310</v>
      </c>
      <c r="E617" s="285" t="s">
        <v>886</v>
      </c>
      <c r="F617" s="286" t="s">
        <v>887</v>
      </c>
      <c r="G617" s="287" t="s">
        <v>400</v>
      </c>
      <c r="H617" s="288">
        <v>85</v>
      </c>
      <c r="I617" s="289"/>
      <c r="J617" s="290">
        <f>ROUND(I617*H617,2)</f>
        <v>0</v>
      </c>
      <c r="K617" s="286" t="s">
        <v>210</v>
      </c>
      <c r="L617" s="291"/>
      <c r="M617" s="292" t="s">
        <v>1</v>
      </c>
      <c r="N617" s="293" t="s">
        <v>41</v>
      </c>
      <c r="O617" s="92"/>
      <c r="P617" s="236">
        <f>O617*H617</f>
        <v>0</v>
      </c>
      <c r="Q617" s="236">
        <v>0.00021</v>
      </c>
      <c r="R617" s="236">
        <f>Q617*H617</f>
        <v>0.01785</v>
      </c>
      <c r="S617" s="236">
        <v>0</v>
      </c>
      <c r="T617" s="237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8" t="s">
        <v>247</v>
      </c>
      <c r="AT617" s="238" t="s">
        <v>310</v>
      </c>
      <c r="AU617" s="238" t="s">
        <v>86</v>
      </c>
      <c r="AY617" s="18" t="s">
        <v>191</v>
      </c>
      <c r="BE617" s="239">
        <f>IF(N617="základní",J617,0)</f>
        <v>0</v>
      </c>
      <c r="BF617" s="239">
        <f>IF(N617="snížená",J617,0)</f>
        <v>0</v>
      </c>
      <c r="BG617" s="239">
        <f>IF(N617="zákl. přenesená",J617,0)</f>
        <v>0</v>
      </c>
      <c r="BH617" s="239">
        <f>IF(N617="sníž. přenesená",J617,0)</f>
        <v>0</v>
      </c>
      <c r="BI617" s="239">
        <f>IF(N617="nulová",J617,0)</f>
        <v>0</v>
      </c>
      <c r="BJ617" s="18" t="s">
        <v>84</v>
      </c>
      <c r="BK617" s="239">
        <f>ROUND(I617*H617,2)</f>
        <v>0</v>
      </c>
      <c r="BL617" s="18" t="s">
        <v>198</v>
      </c>
      <c r="BM617" s="238" t="s">
        <v>888</v>
      </c>
    </row>
    <row r="618" spans="1:65" s="2" customFormat="1" ht="33" customHeight="1">
      <c r="A618" s="39"/>
      <c r="B618" s="40"/>
      <c r="C618" s="227" t="s">
        <v>889</v>
      </c>
      <c r="D618" s="227" t="s">
        <v>193</v>
      </c>
      <c r="E618" s="228" t="s">
        <v>890</v>
      </c>
      <c r="F618" s="229" t="s">
        <v>891</v>
      </c>
      <c r="G618" s="230" t="s">
        <v>196</v>
      </c>
      <c r="H618" s="231">
        <v>155.44</v>
      </c>
      <c r="I618" s="232"/>
      <c r="J618" s="233">
        <f>ROUND(I618*H618,2)</f>
        <v>0</v>
      </c>
      <c r="K618" s="229" t="s">
        <v>210</v>
      </c>
      <c r="L618" s="45"/>
      <c r="M618" s="234" t="s">
        <v>1</v>
      </c>
      <c r="N618" s="235" t="s">
        <v>41</v>
      </c>
      <c r="O618" s="92"/>
      <c r="P618" s="236">
        <f>O618*H618</f>
        <v>0</v>
      </c>
      <c r="Q618" s="236">
        <v>0</v>
      </c>
      <c r="R618" s="236">
        <f>Q618*H618</f>
        <v>0</v>
      </c>
      <c r="S618" s="236">
        <v>0</v>
      </c>
      <c r="T618" s="237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8" t="s">
        <v>198</v>
      </c>
      <c r="AT618" s="238" t="s">
        <v>193</v>
      </c>
      <c r="AU618" s="238" t="s">
        <v>86</v>
      </c>
      <c r="AY618" s="18" t="s">
        <v>191</v>
      </c>
      <c r="BE618" s="239">
        <f>IF(N618="základní",J618,0)</f>
        <v>0</v>
      </c>
      <c r="BF618" s="239">
        <f>IF(N618="snížená",J618,0)</f>
        <v>0</v>
      </c>
      <c r="BG618" s="239">
        <f>IF(N618="zákl. přenesená",J618,0)</f>
        <v>0</v>
      </c>
      <c r="BH618" s="239">
        <f>IF(N618="sníž. přenesená",J618,0)</f>
        <v>0</v>
      </c>
      <c r="BI618" s="239">
        <f>IF(N618="nulová",J618,0)</f>
        <v>0</v>
      </c>
      <c r="BJ618" s="18" t="s">
        <v>84</v>
      </c>
      <c r="BK618" s="239">
        <f>ROUND(I618*H618,2)</f>
        <v>0</v>
      </c>
      <c r="BL618" s="18" t="s">
        <v>198</v>
      </c>
      <c r="BM618" s="238" t="s">
        <v>892</v>
      </c>
    </row>
    <row r="619" spans="1:51" s="13" customFormat="1" ht="12">
      <c r="A619" s="13"/>
      <c r="B619" s="240"/>
      <c r="C619" s="241"/>
      <c r="D619" s="242" t="s">
        <v>200</v>
      </c>
      <c r="E619" s="243" t="s">
        <v>1</v>
      </c>
      <c r="F619" s="244" t="s">
        <v>283</v>
      </c>
      <c r="G619" s="241"/>
      <c r="H619" s="245">
        <v>155.44</v>
      </c>
      <c r="I619" s="246"/>
      <c r="J619" s="241"/>
      <c r="K619" s="241"/>
      <c r="L619" s="247"/>
      <c r="M619" s="248"/>
      <c r="N619" s="249"/>
      <c r="O619" s="249"/>
      <c r="P619" s="249"/>
      <c r="Q619" s="249"/>
      <c r="R619" s="249"/>
      <c r="S619" s="249"/>
      <c r="T619" s="25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1" t="s">
        <v>200</v>
      </c>
      <c r="AU619" s="251" t="s">
        <v>86</v>
      </c>
      <c r="AV619" s="13" t="s">
        <v>86</v>
      </c>
      <c r="AW619" s="13" t="s">
        <v>32</v>
      </c>
      <c r="AX619" s="13" t="s">
        <v>84</v>
      </c>
      <c r="AY619" s="251" t="s">
        <v>191</v>
      </c>
    </row>
    <row r="620" spans="1:65" s="2" customFormat="1" ht="37.8" customHeight="1">
      <c r="A620" s="39"/>
      <c r="B620" s="40"/>
      <c r="C620" s="227" t="s">
        <v>893</v>
      </c>
      <c r="D620" s="227" t="s">
        <v>193</v>
      </c>
      <c r="E620" s="228" t="s">
        <v>894</v>
      </c>
      <c r="F620" s="229" t="s">
        <v>895</v>
      </c>
      <c r="G620" s="230" t="s">
        <v>896</v>
      </c>
      <c r="H620" s="231">
        <v>150</v>
      </c>
      <c r="I620" s="232"/>
      <c r="J620" s="233">
        <f>ROUND(I620*H620,2)</f>
        <v>0</v>
      </c>
      <c r="K620" s="229" t="s">
        <v>1</v>
      </c>
      <c r="L620" s="45"/>
      <c r="M620" s="234" t="s">
        <v>1</v>
      </c>
      <c r="N620" s="235" t="s">
        <v>41</v>
      </c>
      <c r="O620" s="92"/>
      <c r="P620" s="236">
        <f>O620*H620</f>
        <v>0</v>
      </c>
      <c r="Q620" s="236">
        <v>0</v>
      </c>
      <c r="R620" s="236">
        <f>Q620*H620</f>
        <v>0</v>
      </c>
      <c r="S620" s="236">
        <v>0</v>
      </c>
      <c r="T620" s="237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8" t="s">
        <v>198</v>
      </c>
      <c r="AT620" s="238" t="s">
        <v>193</v>
      </c>
      <c r="AU620" s="238" t="s">
        <v>86</v>
      </c>
      <c r="AY620" s="18" t="s">
        <v>191</v>
      </c>
      <c r="BE620" s="239">
        <f>IF(N620="základní",J620,0)</f>
        <v>0</v>
      </c>
      <c r="BF620" s="239">
        <f>IF(N620="snížená",J620,0)</f>
        <v>0</v>
      </c>
      <c r="BG620" s="239">
        <f>IF(N620="zákl. přenesená",J620,0)</f>
        <v>0</v>
      </c>
      <c r="BH620" s="239">
        <f>IF(N620="sníž. přenesená",J620,0)</f>
        <v>0</v>
      </c>
      <c r="BI620" s="239">
        <f>IF(N620="nulová",J620,0)</f>
        <v>0</v>
      </c>
      <c r="BJ620" s="18" t="s">
        <v>84</v>
      </c>
      <c r="BK620" s="239">
        <f>ROUND(I620*H620,2)</f>
        <v>0</v>
      </c>
      <c r="BL620" s="18" t="s">
        <v>198</v>
      </c>
      <c r="BM620" s="238" t="s">
        <v>897</v>
      </c>
    </row>
    <row r="621" spans="1:65" s="2" customFormat="1" ht="33" customHeight="1">
      <c r="A621" s="39"/>
      <c r="B621" s="40"/>
      <c r="C621" s="227" t="s">
        <v>898</v>
      </c>
      <c r="D621" s="227" t="s">
        <v>193</v>
      </c>
      <c r="E621" s="228" t="s">
        <v>899</v>
      </c>
      <c r="F621" s="229" t="s">
        <v>900</v>
      </c>
      <c r="G621" s="230" t="s">
        <v>896</v>
      </c>
      <c r="H621" s="231">
        <v>150</v>
      </c>
      <c r="I621" s="232"/>
      <c r="J621" s="233">
        <f>ROUND(I621*H621,2)</f>
        <v>0</v>
      </c>
      <c r="K621" s="229" t="s">
        <v>1</v>
      </c>
      <c r="L621" s="45"/>
      <c r="M621" s="234" t="s">
        <v>1</v>
      </c>
      <c r="N621" s="235" t="s">
        <v>41</v>
      </c>
      <c r="O621" s="92"/>
      <c r="P621" s="236">
        <f>O621*H621</f>
        <v>0</v>
      </c>
      <c r="Q621" s="236">
        <v>0</v>
      </c>
      <c r="R621" s="236">
        <f>Q621*H621</f>
        <v>0</v>
      </c>
      <c r="S621" s="236">
        <v>0</v>
      </c>
      <c r="T621" s="237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38" t="s">
        <v>198</v>
      </c>
      <c r="AT621" s="238" t="s">
        <v>193</v>
      </c>
      <c r="AU621" s="238" t="s">
        <v>86</v>
      </c>
      <c r="AY621" s="18" t="s">
        <v>191</v>
      </c>
      <c r="BE621" s="239">
        <f>IF(N621="základní",J621,0)</f>
        <v>0</v>
      </c>
      <c r="BF621" s="239">
        <f>IF(N621="snížená",J621,0)</f>
        <v>0</v>
      </c>
      <c r="BG621" s="239">
        <f>IF(N621="zákl. přenesená",J621,0)</f>
        <v>0</v>
      </c>
      <c r="BH621" s="239">
        <f>IF(N621="sníž. přenesená",J621,0)</f>
        <v>0</v>
      </c>
      <c r="BI621" s="239">
        <f>IF(N621="nulová",J621,0)</f>
        <v>0</v>
      </c>
      <c r="BJ621" s="18" t="s">
        <v>84</v>
      </c>
      <c r="BK621" s="239">
        <f>ROUND(I621*H621,2)</f>
        <v>0</v>
      </c>
      <c r="BL621" s="18" t="s">
        <v>198</v>
      </c>
      <c r="BM621" s="238" t="s">
        <v>901</v>
      </c>
    </row>
    <row r="622" spans="1:65" s="2" customFormat="1" ht="37.8" customHeight="1">
      <c r="A622" s="39"/>
      <c r="B622" s="40"/>
      <c r="C622" s="227" t="s">
        <v>902</v>
      </c>
      <c r="D622" s="227" t="s">
        <v>193</v>
      </c>
      <c r="E622" s="228" t="s">
        <v>903</v>
      </c>
      <c r="F622" s="229" t="s">
        <v>904</v>
      </c>
      <c r="G622" s="230" t="s">
        <v>896</v>
      </c>
      <c r="H622" s="231">
        <v>200</v>
      </c>
      <c r="I622" s="232"/>
      <c r="J622" s="233">
        <f>ROUND(I622*H622,2)</f>
        <v>0</v>
      </c>
      <c r="K622" s="229" t="s">
        <v>1</v>
      </c>
      <c r="L622" s="45"/>
      <c r="M622" s="234" t="s">
        <v>1</v>
      </c>
      <c r="N622" s="235" t="s">
        <v>41</v>
      </c>
      <c r="O622" s="92"/>
      <c r="P622" s="236">
        <f>O622*H622</f>
        <v>0</v>
      </c>
      <c r="Q622" s="236">
        <v>0</v>
      </c>
      <c r="R622" s="236">
        <f>Q622*H622</f>
        <v>0</v>
      </c>
      <c r="S622" s="236">
        <v>0</v>
      </c>
      <c r="T622" s="237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8" t="s">
        <v>198</v>
      </c>
      <c r="AT622" s="238" t="s">
        <v>193</v>
      </c>
      <c r="AU622" s="238" t="s">
        <v>86</v>
      </c>
      <c r="AY622" s="18" t="s">
        <v>191</v>
      </c>
      <c r="BE622" s="239">
        <f>IF(N622="základní",J622,0)</f>
        <v>0</v>
      </c>
      <c r="BF622" s="239">
        <f>IF(N622="snížená",J622,0)</f>
        <v>0</v>
      </c>
      <c r="BG622" s="239">
        <f>IF(N622="zákl. přenesená",J622,0)</f>
        <v>0</v>
      </c>
      <c r="BH622" s="239">
        <f>IF(N622="sníž. přenesená",J622,0)</f>
        <v>0</v>
      </c>
      <c r="BI622" s="239">
        <f>IF(N622="nulová",J622,0)</f>
        <v>0</v>
      </c>
      <c r="BJ622" s="18" t="s">
        <v>84</v>
      </c>
      <c r="BK622" s="239">
        <f>ROUND(I622*H622,2)</f>
        <v>0</v>
      </c>
      <c r="BL622" s="18" t="s">
        <v>198</v>
      </c>
      <c r="BM622" s="238" t="s">
        <v>905</v>
      </c>
    </row>
    <row r="623" spans="1:65" s="2" customFormat="1" ht="37.8" customHeight="1">
      <c r="A623" s="39"/>
      <c r="B623" s="40"/>
      <c r="C623" s="227" t="s">
        <v>906</v>
      </c>
      <c r="D623" s="227" t="s">
        <v>193</v>
      </c>
      <c r="E623" s="228" t="s">
        <v>907</v>
      </c>
      <c r="F623" s="229" t="s">
        <v>908</v>
      </c>
      <c r="G623" s="230" t="s">
        <v>896</v>
      </c>
      <c r="H623" s="231">
        <v>300</v>
      </c>
      <c r="I623" s="232"/>
      <c r="J623" s="233">
        <f>ROUND(I623*H623,2)</f>
        <v>0</v>
      </c>
      <c r="K623" s="229" t="s">
        <v>1</v>
      </c>
      <c r="L623" s="45"/>
      <c r="M623" s="234" t="s">
        <v>1</v>
      </c>
      <c r="N623" s="235" t="s">
        <v>41</v>
      </c>
      <c r="O623" s="92"/>
      <c r="P623" s="236">
        <f>O623*H623</f>
        <v>0</v>
      </c>
      <c r="Q623" s="236">
        <v>0</v>
      </c>
      <c r="R623" s="236">
        <f>Q623*H623</f>
        <v>0</v>
      </c>
      <c r="S623" s="236">
        <v>0</v>
      </c>
      <c r="T623" s="237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8" t="s">
        <v>198</v>
      </c>
      <c r="AT623" s="238" t="s">
        <v>193</v>
      </c>
      <c r="AU623" s="238" t="s">
        <v>86</v>
      </c>
      <c r="AY623" s="18" t="s">
        <v>191</v>
      </c>
      <c r="BE623" s="239">
        <f>IF(N623="základní",J623,0)</f>
        <v>0</v>
      </c>
      <c r="BF623" s="239">
        <f>IF(N623="snížená",J623,0)</f>
        <v>0</v>
      </c>
      <c r="BG623" s="239">
        <f>IF(N623="zákl. přenesená",J623,0)</f>
        <v>0</v>
      </c>
      <c r="BH623" s="239">
        <f>IF(N623="sníž. přenesená",J623,0)</f>
        <v>0</v>
      </c>
      <c r="BI623" s="239">
        <f>IF(N623="nulová",J623,0)</f>
        <v>0</v>
      </c>
      <c r="BJ623" s="18" t="s">
        <v>84</v>
      </c>
      <c r="BK623" s="239">
        <f>ROUND(I623*H623,2)</f>
        <v>0</v>
      </c>
      <c r="BL623" s="18" t="s">
        <v>198</v>
      </c>
      <c r="BM623" s="238" t="s">
        <v>909</v>
      </c>
    </row>
    <row r="624" spans="1:65" s="2" customFormat="1" ht="37.8" customHeight="1">
      <c r="A624" s="39"/>
      <c r="B624" s="40"/>
      <c r="C624" s="227" t="s">
        <v>910</v>
      </c>
      <c r="D624" s="227" t="s">
        <v>193</v>
      </c>
      <c r="E624" s="228" t="s">
        <v>911</v>
      </c>
      <c r="F624" s="229" t="s">
        <v>912</v>
      </c>
      <c r="G624" s="230" t="s">
        <v>896</v>
      </c>
      <c r="H624" s="231">
        <v>100</v>
      </c>
      <c r="I624" s="232"/>
      <c r="J624" s="233">
        <f>ROUND(I624*H624,2)</f>
        <v>0</v>
      </c>
      <c r="K624" s="229" t="s">
        <v>1</v>
      </c>
      <c r="L624" s="45"/>
      <c r="M624" s="234" t="s">
        <v>1</v>
      </c>
      <c r="N624" s="235" t="s">
        <v>41</v>
      </c>
      <c r="O624" s="92"/>
      <c r="P624" s="236">
        <f>O624*H624</f>
        <v>0</v>
      </c>
      <c r="Q624" s="236">
        <v>0</v>
      </c>
      <c r="R624" s="236">
        <f>Q624*H624</f>
        <v>0</v>
      </c>
      <c r="S624" s="236">
        <v>0</v>
      </c>
      <c r="T624" s="23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8" t="s">
        <v>198</v>
      </c>
      <c r="AT624" s="238" t="s">
        <v>193</v>
      </c>
      <c r="AU624" s="238" t="s">
        <v>86</v>
      </c>
      <c r="AY624" s="18" t="s">
        <v>191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8" t="s">
        <v>84</v>
      </c>
      <c r="BK624" s="239">
        <f>ROUND(I624*H624,2)</f>
        <v>0</v>
      </c>
      <c r="BL624" s="18" t="s">
        <v>198</v>
      </c>
      <c r="BM624" s="238" t="s">
        <v>913</v>
      </c>
    </row>
    <row r="625" spans="1:65" s="2" customFormat="1" ht="37.8" customHeight="1">
      <c r="A625" s="39"/>
      <c r="B625" s="40"/>
      <c r="C625" s="227" t="s">
        <v>914</v>
      </c>
      <c r="D625" s="227" t="s">
        <v>193</v>
      </c>
      <c r="E625" s="228" t="s">
        <v>915</v>
      </c>
      <c r="F625" s="229" t="s">
        <v>916</v>
      </c>
      <c r="G625" s="230" t="s">
        <v>896</v>
      </c>
      <c r="H625" s="231">
        <v>100</v>
      </c>
      <c r="I625" s="232"/>
      <c r="J625" s="233">
        <f>ROUND(I625*H625,2)</f>
        <v>0</v>
      </c>
      <c r="K625" s="229" t="s">
        <v>1</v>
      </c>
      <c r="L625" s="45"/>
      <c r="M625" s="234" t="s">
        <v>1</v>
      </c>
      <c r="N625" s="235" t="s">
        <v>41</v>
      </c>
      <c r="O625" s="92"/>
      <c r="P625" s="236">
        <f>O625*H625</f>
        <v>0</v>
      </c>
      <c r="Q625" s="236">
        <v>0</v>
      </c>
      <c r="R625" s="236">
        <f>Q625*H625</f>
        <v>0</v>
      </c>
      <c r="S625" s="236">
        <v>0</v>
      </c>
      <c r="T625" s="237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8" t="s">
        <v>198</v>
      </c>
      <c r="AT625" s="238" t="s">
        <v>193</v>
      </c>
      <c r="AU625" s="238" t="s">
        <v>86</v>
      </c>
      <c r="AY625" s="18" t="s">
        <v>191</v>
      </c>
      <c r="BE625" s="239">
        <f>IF(N625="základní",J625,0)</f>
        <v>0</v>
      </c>
      <c r="BF625" s="239">
        <f>IF(N625="snížená",J625,0)</f>
        <v>0</v>
      </c>
      <c r="BG625" s="239">
        <f>IF(N625="zákl. přenesená",J625,0)</f>
        <v>0</v>
      </c>
      <c r="BH625" s="239">
        <f>IF(N625="sníž. přenesená",J625,0)</f>
        <v>0</v>
      </c>
      <c r="BI625" s="239">
        <f>IF(N625="nulová",J625,0)</f>
        <v>0</v>
      </c>
      <c r="BJ625" s="18" t="s">
        <v>84</v>
      </c>
      <c r="BK625" s="239">
        <f>ROUND(I625*H625,2)</f>
        <v>0</v>
      </c>
      <c r="BL625" s="18" t="s">
        <v>198</v>
      </c>
      <c r="BM625" s="238" t="s">
        <v>917</v>
      </c>
    </row>
    <row r="626" spans="1:65" s="2" customFormat="1" ht="55.5" customHeight="1">
      <c r="A626" s="39"/>
      <c r="B626" s="40"/>
      <c r="C626" s="227" t="s">
        <v>918</v>
      </c>
      <c r="D626" s="227" t="s">
        <v>193</v>
      </c>
      <c r="E626" s="228" t="s">
        <v>919</v>
      </c>
      <c r="F626" s="229" t="s">
        <v>920</v>
      </c>
      <c r="G626" s="230" t="s">
        <v>896</v>
      </c>
      <c r="H626" s="231">
        <v>100</v>
      </c>
      <c r="I626" s="232"/>
      <c r="J626" s="233">
        <f>ROUND(I626*H626,2)</f>
        <v>0</v>
      </c>
      <c r="K626" s="229" t="s">
        <v>1</v>
      </c>
      <c r="L626" s="45"/>
      <c r="M626" s="234" t="s">
        <v>1</v>
      </c>
      <c r="N626" s="235" t="s">
        <v>41</v>
      </c>
      <c r="O626" s="92"/>
      <c r="P626" s="236">
        <f>O626*H626</f>
        <v>0</v>
      </c>
      <c r="Q626" s="236">
        <v>0</v>
      </c>
      <c r="R626" s="236">
        <f>Q626*H626</f>
        <v>0</v>
      </c>
      <c r="S626" s="236">
        <v>0</v>
      </c>
      <c r="T626" s="23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8" t="s">
        <v>198</v>
      </c>
      <c r="AT626" s="238" t="s">
        <v>193</v>
      </c>
      <c r="AU626" s="238" t="s">
        <v>86</v>
      </c>
      <c r="AY626" s="18" t="s">
        <v>191</v>
      </c>
      <c r="BE626" s="239">
        <f>IF(N626="základní",J626,0)</f>
        <v>0</v>
      </c>
      <c r="BF626" s="239">
        <f>IF(N626="snížená",J626,0)</f>
        <v>0</v>
      </c>
      <c r="BG626" s="239">
        <f>IF(N626="zákl. přenesená",J626,0)</f>
        <v>0</v>
      </c>
      <c r="BH626" s="239">
        <f>IF(N626="sníž. přenesená",J626,0)</f>
        <v>0</v>
      </c>
      <c r="BI626" s="239">
        <f>IF(N626="nulová",J626,0)</f>
        <v>0</v>
      </c>
      <c r="BJ626" s="18" t="s">
        <v>84</v>
      </c>
      <c r="BK626" s="239">
        <f>ROUND(I626*H626,2)</f>
        <v>0</v>
      </c>
      <c r="BL626" s="18" t="s">
        <v>198</v>
      </c>
      <c r="BM626" s="238" t="s">
        <v>921</v>
      </c>
    </row>
    <row r="627" spans="1:63" s="12" customFormat="1" ht="20.85" customHeight="1">
      <c r="A627" s="12"/>
      <c r="B627" s="211"/>
      <c r="C627" s="212"/>
      <c r="D627" s="213" t="s">
        <v>75</v>
      </c>
      <c r="E627" s="225" t="s">
        <v>846</v>
      </c>
      <c r="F627" s="225" t="s">
        <v>922</v>
      </c>
      <c r="G627" s="212"/>
      <c r="H627" s="212"/>
      <c r="I627" s="215"/>
      <c r="J627" s="226">
        <f>BK627</f>
        <v>0</v>
      </c>
      <c r="K627" s="212"/>
      <c r="L627" s="217"/>
      <c r="M627" s="218"/>
      <c r="N627" s="219"/>
      <c r="O627" s="219"/>
      <c r="P627" s="220">
        <f>SUM(P628:P661)</f>
        <v>0</v>
      </c>
      <c r="Q627" s="219"/>
      <c r="R627" s="220">
        <f>SUM(R628:R661)</f>
        <v>0</v>
      </c>
      <c r="S627" s="219"/>
      <c r="T627" s="221">
        <f>SUM(T628:T661)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22" t="s">
        <v>84</v>
      </c>
      <c r="AT627" s="223" t="s">
        <v>75</v>
      </c>
      <c r="AU627" s="223" t="s">
        <v>86</v>
      </c>
      <c r="AY627" s="222" t="s">
        <v>191</v>
      </c>
      <c r="BK627" s="224">
        <f>SUM(BK628:BK661)</f>
        <v>0</v>
      </c>
    </row>
    <row r="628" spans="1:65" s="2" customFormat="1" ht="55.5" customHeight="1">
      <c r="A628" s="39"/>
      <c r="B628" s="40"/>
      <c r="C628" s="227" t="s">
        <v>923</v>
      </c>
      <c r="D628" s="227" t="s">
        <v>193</v>
      </c>
      <c r="E628" s="228" t="s">
        <v>924</v>
      </c>
      <c r="F628" s="229" t="s">
        <v>925</v>
      </c>
      <c r="G628" s="230" t="s">
        <v>926</v>
      </c>
      <c r="H628" s="231">
        <v>4</v>
      </c>
      <c r="I628" s="232"/>
      <c r="J628" s="233">
        <f>ROUND(I628*H628,2)</f>
        <v>0</v>
      </c>
      <c r="K628" s="229" t="s">
        <v>1</v>
      </c>
      <c r="L628" s="45"/>
      <c r="M628" s="234" t="s">
        <v>1</v>
      </c>
      <c r="N628" s="235" t="s">
        <v>41</v>
      </c>
      <c r="O628" s="92"/>
      <c r="P628" s="236">
        <f>O628*H628</f>
        <v>0</v>
      </c>
      <c r="Q628" s="236">
        <v>0</v>
      </c>
      <c r="R628" s="236">
        <f>Q628*H628</f>
        <v>0</v>
      </c>
      <c r="S628" s="236">
        <v>0</v>
      </c>
      <c r="T628" s="23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8" t="s">
        <v>198</v>
      </c>
      <c r="AT628" s="238" t="s">
        <v>193</v>
      </c>
      <c r="AU628" s="238" t="s">
        <v>206</v>
      </c>
      <c r="AY628" s="18" t="s">
        <v>191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8" t="s">
        <v>84</v>
      </c>
      <c r="BK628" s="239">
        <f>ROUND(I628*H628,2)</f>
        <v>0</v>
      </c>
      <c r="BL628" s="18" t="s">
        <v>198</v>
      </c>
      <c r="BM628" s="238" t="s">
        <v>927</v>
      </c>
    </row>
    <row r="629" spans="1:65" s="2" customFormat="1" ht="55.5" customHeight="1">
      <c r="A629" s="39"/>
      <c r="B629" s="40"/>
      <c r="C629" s="227" t="s">
        <v>928</v>
      </c>
      <c r="D629" s="227" t="s">
        <v>193</v>
      </c>
      <c r="E629" s="228" t="s">
        <v>929</v>
      </c>
      <c r="F629" s="229" t="s">
        <v>930</v>
      </c>
      <c r="G629" s="230" t="s">
        <v>926</v>
      </c>
      <c r="H629" s="231">
        <v>2</v>
      </c>
      <c r="I629" s="232"/>
      <c r="J629" s="233">
        <f>ROUND(I629*H629,2)</f>
        <v>0</v>
      </c>
      <c r="K629" s="229" t="s">
        <v>1</v>
      </c>
      <c r="L629" s="45"/>
      <c r="M629" s="234" t="s">
        <v>1</v>
      </c>
      <c r="N629" s="235" t="s">
        <v>41</v>
      </c>
      <c r="O629" s="92"/>
      <c r="P629" s="236">
        <f>O629*H629</f>
        <v>0</v>
      </c>
      <c r="Q629" s="236">
        <v>0</v>
      </c>
      <c r="R629" s="236">
        <f>Q629*H629</f>
        <v>0</v>
      </c>
      <c r="S629" s="236">
        <v>0</v>
      </c>
      <c r="T629" s="23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8" t="s">
        <v>198</v>
      </c>
      <c r="AT629" s="238" t="s">
        <v>193</v>
      </c>
      <c r="AU629" s="238" t="s">
        <v>206</v>
      </c>
      <c r="AY629" s="18" t="s">
        <v>191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8" t="s">
        <v>84</v>
      </c>
      <c r="BK629" s="239">
        <f>ROUND(I629*H629,2)</f>
        <v>0</v>
      </c>
      <c r="BL629" s="18" t="s">
        <v>198</v>
      </c>
      <c r="BM629" s="238" t="s">
        <v>931</v>
      </c>
    </row>
    <row r="630" spans="1:65" s="2" customFormat="1" ht="55.5" customHeight="1">
      <c r="A630" s="39"/>
      <c r="B630" s="40"/>
      <c r="C630" s="227" t="s">
        <v>932</v>
      </c>
      <c r="D630" s="227" t="s">
        <v>193</v>
      </c>
      <c r="E630" s="228" t="s">
        <v>933</v>
      </c>
      <c r="F630" s="229" t="s">
        <v>934</v>
      </c>
      <c r="G630" s="230" t="s">
        <v>926</v>
      </c>
      <c r="H630" s="231">
        <v>4</v>
      </c>
      <c r="I630" s="232"/>
      <c r="J630" s="233">
        <f>ROUND(I630*H630,2)</f>
        <v>0</v>
      </c>
      <c r="K630" s="229" t="s">
        <v>1</v>
      </c>
      <c r="L630" s="45"/>
      <c r="M630" s="234" t="s">
        <v>1</v>
      </c>
      <c r="N630" s="235" t="s">
        <v>41</v>
      </c>
      <c r="O630" s="92"/>
      <c r="P630" s="236">
        <f>O630*H630</f>
        <v>0</v>
      </c>
      <c r="Q630" s="236">
        <v>0</v>
      </c>
      <c r="R630" s="236">
        <f>Q630*H630</f>
        <v>0</v>
      </c>
      <c r="S630" s="236">
        <v>0</v>
      </c>
      <c r="T630" s="23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8" t="s">
        <v>198</v>
      </c>
      <c r="AT630" s="238" t="s">
        <v>193</v>
      </c>
      <c r="AU630" s="238" t="s">
        <v>206</v>
      </c>
      <c r="AY630" s="18" t="s">
        <v>191</v>
      </c>
      <c r="BE630" s="239">
        <f>IF(N630="základní",J630,0)</f>
        <v>0</v>
      </c>
      <c r="BF630" s="239">
        <f>IF(N630="snížená",J630,0)</f>
        <v>0</v>
      </c>
      <c r="BG630" s="239">
        <f>IF(N630="zákl. přenesená",J630,0)</f>
        <v>0</v>
      </c>
      <c r="BH630" s="239">
        <f>IF(N630="sníž. přenesená",J630,0)</f>
        <v>0</v>
      </c>
      <c r="BI630" s="239">
        <f>IF(N630="nulová",J630,0)</f>
        <v>0</v>
      </c>
      <c r="BJ630" s="18" t="s">
        <v>84</v>
      </c>
      <c r="BK630" s="239">
        <f>ROUND(I630*H630,2)</f>
        <v>0</v>
      </c>
      <c r="BL630" s="18" t="s">
        <v>198</v>
      </c>
      <c r="BM630" s="238" t="s">
        <v>935</v>
      </c>
    </row>
    <row r="631" spans="1:65" s="2" customFormat="1" ht="66.75" customHeight="1">
      <c r="A631" s="39"/>
      <c r="B631" s="40"/>
      <c r="C631" s="227" t="s">
        <v>936</v>
      </c>
      <c r="D631" s="227" t="s">
        <v>193</v>
      </c>
      <c r="E631" s="228" t="s">
        <v>937</v>
      </c>
      <c r="F631" s="229" t="s">
        <v>938</v>
      </c>
      <c r="G631" s="230" t="s">
        <v>926</v>
      </c>
      <c r="H631" s="231">
        <v>1</v>
      </c>
      <c r="I631" s="232"/>
      <c r="J631" s="233">
        <f>ROUND(I631*H631,2)</f>
        <v>0</v>
      </c>
      <c r="K631" s="229" t="s">
        <v>1</v>
      </c>
      <c r="L631" s="45"/>
      <c r="M631" s="234" t="s">
        <v>1</v>
      </c>
      <c r="N631" s="235" t="s">
        <v>41</v>
      </c>
      <c r="O631" s="92"/>
      <c r="P631" s="236">
        <f>O631*H631</f>
        <v>0</v>
      </c>
      <c r="Q631" s="236">
        <v>0</v>
      </c>
      <c r="R631" s="236">
        <f>Q631*H631</f>
        <v>0</v>
      </c>
      <c r="S631" s="236">
        <v>0</v>
      </c>
      <c r="T631" s="23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8" t="s">
        <v>198</v>
      </c>
      <c r="AT631" s="238" t="s">
        <v>193</v>
      </c>
      <c r="AU631" s="238" t="s">
        <v>206</v>
      </c>
      <c r="AY631" s="18" t="s">
        <v>191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8" t="s">
        <v>84</v>
      </c>
      <c r="BK631" s="239">
        <f>ROUND(I631*H631,2)</f>
        <v>0</v>
      </c>
      <c r="BL631" s="18" t="s">
        <v>198</v>
      </c>
      <c r="BM631" s="238" t="s">
        <v>939</v>
      </c>
    </row>
    <row r="632" spans="1:65" s="2" customFormat="1" ht="66.75" customHeight="1">
      <c r="A632" s="39"/>
      <c r="B632" s="40"/>
      <c r="C632" s="227" t="s">
        <v>940</v>
      </c>
      <c r="D632" s="227" t="s">
        <v>193</v>
      </c>
      <c r="E632" s="228" t="s">
        <v>941</v>
      </c>
      <c r="F632" s="229" t="s">
        <v>942</v>
      </c>
      <c r="G632" s="230" t="s">
        <v>926</v>
      </c>
      <c r="H632" s="231">
        <v>1</v>
      </c>
      <c r="I632" s="232"/>
      <c r="J632" s="233">
        <f>ROUND(I632*H632,2)</f>
        <v>0</v>
      </c>
      <c r="K632" s="229" t="s">
        <v>1</v>
      </c>
      <c r="L632" s="45"/>
      <c r="M632" s="234" t="s">
        <v>1</v>
      </c>
      <c r="N632" s="235" t="s">
        <v>41</v>
      </c>
      <c r="O632" s="92"/>
      <c r="P632" s="236">
        <f>O632*H632</f>
        <v>0</v>
      </c>
      <c r="Q632" s="236">
        <v>0</v>
      </c>
      <c r="R632" s="236">
        <f>Q632*H632</f>
        <v>0</v>
      </c>
      <c r="S632" s="236">
        <v>0</v>
      </c>
      <c r="T632" s="237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8" t="s">
        <v>198</v>
      </c>
      <c r="AT632" s="238" t="s">
        <v>193</v>
      </c>
      <c r="AU632" s="238" t="s">
        <v>206</v>
      </c>
      <c r="AY632" s="18" t="s">
        <v>191</v>
      </c>
      <c r="BE632" s="239">
        <f>IF(N632="základní",J632,0)</f>
        <v>0</v>
      </c>
      <c r="BF632" s="239">
        <f>IF(N632="snížená",J632,0)</f>
        <v>0</v>
      </c>
      <c r="BG632" s="239">
        <f>IF(N632="zákl. přenesená",J632,0)</f>
        <v>0</v>
      </c>
      <c r="BH632" s="239">
        <f>IF(N632="sníž. přenesená",J632,0)</f>
        <v>0</v>
      </c>
      <c r="BI632" s="239">
        <f>IF(N632="nulová",J632,0)</f>
        <v>0</v>
      </c>
      <c r="BJ632" s="18" t="s">
        <v>84</v>
      </c>
      <c r="BK632" s="239">
        <f>ROUND(I632*H632,2)</f>
        <v>0</v>
      </c>
      <c r="BL632" s="18" t="s">
        <v>198</v>
      </c>
      <c r="BM632" s="238" t="s">
        <v>943</v>
      </c>
    </row>
    <row r="633" spans="1:65" s="2" customFormat="1" ht="66.75" customHeight="1">
      <c r="A633" s="39"/>
      <c r="B633" s="40"/>
      <c r="C633" s="227" t="s">
        <v>944</v>
      </c>
      <c r="D633" s="227" t="s">
        <v>193</v>
      </c>
      <c r="E633" s="228" t="s">
        <v>945</v>
      </c>
      <c r="F633" s="229" t="s">
        <v>946</v>
      </c>
      <c r="G633" s="230" t="s">
        <v>926</v>
      </c>
      <c r="H633" s="231">
        <v>1</v>
      </c>
      <c r="I633" s="232"/>
      <c r="J633" s="233">
        <f>ROUND(I633*H633,2)</f>
        <v>0</v>
      </c>
      <c r="K633" s="229" t="s">
        <v>1</v>
      </c>
      <c r="L633" s="45"/>
      <c r="M633" s="234" t="s">
        <v>1</v>
      </c>
      <c r="N633" s="235" t="s">
        <v>41</v>
      </c>
      <c r="O633" s="92"/>
      <c r="P633" s="236">
        <f>O633*H633</f>
        <v>0</v>
      </c>
      <c r="Q633" s="236">
        <v>0</v>
      </c>
      <c r="R633" s="236">
        <f>Q633*H633</f>
        <v>0</v>
      </c>
      <c r="S633" s="236">
        <v>0</v>
      </c>
      <c r="T633" s="23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8" t="s">
        <v>198</v>
      </c>
      <c r="AT633" s="238" t="s">
        <v>193</v>
      </c>
      <c r="AU633" s="238" t="s">
        <v>206</v>
      </c>
      <c r="AY633" s="18" t="s">
        <v>191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8" t="s">
        <v>84</v>
      </c>
      <c r="BK633" s="239">
        <f>ROUND(I633*H633,2)</f>
        <v>0</v>
      </c>
      <c r="BL633" s="18" t="s">
        <v>198</v>
      </c>
      <c r="BM633" s="238" t="s">
        <v>947</v>
      </c>
    </row>
    <row r="634" spans="1:65" s="2" customFormat="1" ht="66.75" customHeight="1">
      <c r="A634" s="39"/>
      <c r="B634" s="40"/>
      <c r="C634" s="227" t="s">
        <v>948</v>
      </c>
      <c r="D634" s="227" t="s">
        <v>193</v>
      </c>
      <c r="E634" s="228" t="s">
        <v>949</v>
      </c>
      <c r="F634" s="229" t="s">
        <v>950</v>
      </c>
      <c r="G634" s="230" t="s">
        <v>926</v>
      </c>
      <c r="H634" s="231">
        <v>2</v>
      </c>
      <c r="I634" s="232"/>
      <c r="J634" s="233">
        <f>ROUND(I634*H634,2)</f>
        <v>0</v>
      </c>
      <c r="K634" s="229" t="s">
        <v>1</v>
      </c>
      <c r="L634" s="45"/>
      <c r="M634" s="234" t="s">
        <v>1</v>
      </c>
      <c r="N634" s="235" t="s">
        <v>41</v>
      </c>
      <c r="O634" s="92"/>
      <c r="P634" s="236">
        <f>O634*H634</f>
        <v>0</v>
      </c>
      <c r="Q634" s="236">
        <v>0</v>
      </c>
      <c r="R634" s="236">
        <f>Q634*H634</f>
        <v>0</v>
      </c>
      <c r="S634" s="236">
        <v>0</v>
      </c>
      <c r="T634" s="237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8" t="s">
        <v>198</v>
      </c>
      <c r="AT634" s="238" t="s">
        <v>193</v>
      </c>
      <c r="AU634" s="238" t="s">
        <v>206</v>
      </c>
      <c r="AY634" s="18" t="s">
        <v>191</v>
      </c>
      <c r="BE634" s="239">
        <f>IF(N634="základní",J634,0)</f>
        <v>0</v>
      </c>
      <c r="BF634" s="239">
        <f>IF(N634="snížená",J634,0)</f>
        <v>0</v>
      </c>
      <c r="BG634" s="239">
        <f>IF(N634="zákl. přenesená",J634,0)</f>
        <v>0</v>
      </c>
      <c r="BH634" s="239">
        <f>IF(N634="sníž. přenesená",J634,0)</f>
        <v>0</v>
      </c>
      <c r="BI634" s="239">
        <f>IF(N634="nulová",J634,0)</f>
        <v>0</v>
      </c>
      <c r="BJ634" s="18" t="s">
        <v>84</v>
      </c>
      <c r="BK634" s="239">
        <f>ROUND(I634*H634,2)</f>
        <v>0</v>
      </c>
      <c r="BL634" s="18" t="s">
        <v>198</v>
      </c>
      <c r="BM634" s="238" t="s">
        <v>951</v>
      </c>
    </row>
    <row r="635" spans="1:65" s="2" customFormat="1" ht="66.75" customHeight="1">
      <c r="A635" s="39"/>
      <c r="B635" s="40"/>
      <c r="C635" s="227" t="s">
        <v>952</v>
      </c>
      <c r="D635" s="227" t="s">
        <v>193</v>
      </c>
      <c r="E635" s="228" t="s">
        <v>953</v>
      </c>
      <c r="F635" s="229" t="s">
        <v>954</v>
      </c>
      <c r="G635" s="230" t="s">
        <v>926</v>
      </c>
      <c r="H635" s="231">
        <v>1</v>
      </c>
      <c r="I635" s="232"/>
      <c r="J635" s="233">
        <f>ROUND(I635*H635,2)</f>
        <v>0</v>
      </c>
      <c r="K635" s="229" t="s">
        <v>1</v>
      </c>
      <c r="L635" s="45"/>
      <c r="M635" s="234" t="s">
        <v>1</v>
      </c>
      <c r="N635" s="235" t="s">
        <v>41</v>
      </c>
      <c r="O635" s="92"/>
      <c r="P635" s="236">
        <f>O635*H635</f>
        <v>0</v>
      </c>
      <c r="Q635" s="236">
        <v>0</v>
      </c>
      <c r="R635" s="236">
        <f>Q635*H635</f>
        <v>0</v>
      </c>
      <c r="S635" s="236">
        <v>0</v>
      </c>
      <c r="T635" s="237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8" t="s">
        <v>198</v>
      </c>
      <c r="AT635" s="238" t="s">
        <v>193</v>
      </c>
      <c r="AU635" s="238" t="s">
        <v>206</v>
      </c>
      <c r="AY635" s="18" t="s">
        <v>191</v>
      </c>
      <c r="BE635" s="239">
        <f>IF(N635="základní",J635,0)</f>
        <v>0</v>
      </c>
      <c r="BF635" s="239">
        <f>IF(N635="snížená",J635,0)</f>
        <v>0</v>
      </c>
      <c r="BG635" s="239">
        <f>IF(N635="zákl. přenesená",J635,0)</f>
        <v>0</v>
      </c>
      <c r="BH635" s="239">
        <f>IF(N635="sníž. přenesená",J635,0)</f>
        <v>0</v>
      </c>
      <c r="BI635" s="239">
        <f>IF(N635="nulová",J635,0)</f>
        <v>0</v>
      </c>
      <c r="BJ635" s="18" t="s">
        <v>84</v>
      </c>
      <c r="BK635" s="239">
        <f>ROUND(I635*H635,2)</f>
        <v>0</v>
      </c>
      <c r="BL635" s="18" t="s">
        <v>198</v>
      </c>
      <c r="BM635" s="238" t="s">
        <v>955</v>
      </c>
    </row>
    <row r="636" spans="1:65" s="2" customFormat="1" ht="37.8" customHeight="1">
      <c r="A636" s="39"/>
      <c r="B636" s="40"/>
      <c r="C636" s="227" t="s">
        <v>956</v>
      </c>
      <c r="D636" s="227" t="s">
        <v>193</v>
      </c>
      <c r="E636" s="228" t="s">
        <v>957</v>
      </c>
      <c r="F636" s="229" t="s">
        <v>958</v>
      </c>
      <c r="G636" s="230" t="s">
        <v>926</v>
      </c>
      <c r="H636" s="231">
        <v>4</v>
      </c>
      <c r="I636" s="232"/>
      <c r="J636" s="233">
        <f>ROUND(I636*H636,2)</f>
        <v>0</v>
      </c>
      <c r="K636" s="229" t="s">
        <v>1</v>
      </c>
      <c r="L636" s="45"/>
      <c r="M636" s="234" t="s">
        <v>1</v>
      </c>
      <c r="N636" s="235" t="s">
        <v>41</v>
      </c>
      <c r="O636" s="92"/>
      <c r="P636" s="236">
        <f>O636*H636</f>
        <v>0</v>
      </c>
      <c r="Q636" s="236">
        <v>0</v>
      </c>
      <c r="R636" s="236">
        <f>Q636*H636</f>
        <v>0</v>
      </c>
      <c r="S636" s="236">
        <v>0</v>
      </c>
      <c r="T636" s="237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8" t="s">
        <v>198</v>
      </c>
      <c r="AT636" s="238" t="s">
        <v>193</v>
      </c>
      <c r="AU636" s="238" t="s">
        <v>206</v>
      </c>
      <c r="AY636" s="18" t="s">
        <v>191</v>
      </c>
      <c r="BE636" s="239">
        <f>IF(N636="základní",J636,0)</f>
        <v>0</v>
      </c>
      <c r="BF636" s="239">
        <f>IF(N636="snížená",J636,0)</f>
        <v>0</v>
      </c>
      <c r="BG636" s="239">
        <f>IF(N636="zákl. přenesená",J636,0)</f>
        <v>0</v>
      </c>
      <c r="BH636" s="239">
        <f>IF(N636="sníž. přenesená",J636,0)</f>
        <v>0</v>
      </c>
      <c r="BI636" s="239">
        <f>IF(N636="nulová",J636,0)</f>
        <v>0</v>
      </c>
      <c r="BJ636" s="18" t="s">
        <v>84</v>
      </c>
      <c r="BK636" s="239">
        <f>ROUND(I636*H636,2)</f>
        <v>0</v>
      </c>
      <c r="BL636" s="18" t="s">
        <v>198</v>
      </c>
      <c r="BM636" s="238" t="s">
        <v>959</v>
      </c>
    </row>
    <row r="637" spans="1:65" s="2" customFormat="1" ht="44.25" customHeight="1">
      <c r="A637" s="39"/>
      <c r="B637" s="40"/>
      <c r="C637" s="227" t="s">
        <v>960</v>
      </c>
      <c r="D637" s="227" t="s">
        <v>193</v>
      </c>
      <c r="E637" s="228" t="s">
        <v>961</v>
      </c>
      <c r="F637" s="229" t="s">
        <v>962</v>
      </c>
      <c r="G637" s="230" t="s">
        <v>926</v>
      </c>
      <c r="H637" s="231">
        <v>9</v>
      </c>
      <c r="I637" s="232"/>
      <c r="J637" s="233">
        <f>ROUND(I637*H637,2)</f>
        <v>0</v>
      </c>
      <c r="K637" s="229" t="s">
        <v>1</v>
      </c>
      <c r="L637" s="45"/>
      <c r="M637" s="234" t="s">
        <v>1</v>
      </c>
      <c r="N637" s="235" t="s">
        <v>41</v>
      </c>
      <c r="O637" s="92"/>
      <c r="P637" s="236">
        <f>O637*H637</f>
        <v>0</v>
      </c>
      <c r="Q637" s="236">
        <v>0</v>
      </c>
      <c r="R637" s="236">
        <f>Q637*H637</f>
        <v>0</v>
      </c>
      <c r="S637" s="236">
        <v>0</v>
      </c>
      <c r="T637" s="237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8" t="s">
        <v>198</v>
      </c>
      <c r="AT637" s="238" t="s">
        <v>193</v>
      </c>
      <c r="AU637" s="238" t="s">
        <v>206</v>
      </c>
      <c r="AY637" s="18" t="s">
        <v>191</v>
      </c>
      <c r="BE637" s="239">
        <f>IF(N637="základní",J637,0)</f>
        <v>0</v>
      </c>
      <c r="BF637" s="239">
        <f>IF(N637="snížená",J637,0)</f>
        <v>0</v>
      </c>
      <c r="BG637" s="239">
        <f>IF(N637="zákl. přenesená",J637,0)</f>
        <v>0</v>
      </c>
      <c r="BH637" s="239">
        <f>IF(N637="sníž. přenesená",J637,0)</f>
        <v>0</v>
      </c>
      <c r="BI637" s="239">
        <f>IF(N637="nulová",J637,0)</f>
        <v>0</v>
      </c>
      <c r="BJ637" s="18" t="s">
        <v>84</v>
      </c>
      <c r="BK637" s="239">
        <f>ROUND(I637*H637,2)</f>
        <v>0</v>
      </c>
      <c r="BL637" s="18" t="s">
        <v>198</v>
      </c>
      <c r="BM637" s="238" t="s">
        <v>963</v>
      </c>
    </row>
    <row r="638" spans="1:65" s="2" customFormat="1" ht="44.25" customHeight="1">
      <c r="A638" s="39"/>
      <c r="B638" s="40"/>
      <c r="C638" s="227" t="s">
        <v>964</v>
      </c>
      <c r="D638" s="227" t="s">
        <v>193</v>
      </c>
      <c r="E638" s="228" t="s">
        <v>965</v>
      </c>
      <c r="F638" s="229" t="s">
        <v>966</v>
      </c>
      <c r="G638" s="230" t="s">
        <v>926</v>
      </c>
      <c r="H638" s="231">
        <v>2</v>
      </c>
      <c r="I638" s="232"/>
      <c r="J638" s="233">
        <f>ROUND(I638*H638,2)</f>
        <v>0</v>
      </c>
      <c r="K638" s="229" t="s">
        <v>1</v>
      </c>
      <c r="L638" s="45"/>
      <c r="M638" s="234" t="s">
        <v>1</v>
      </c>
      <c r="N638" s="235" t="s">
        <v>41</v>
      </c>
      <c r="O638" s="92"/>
      <c r="P638" s="236">
        <f>O638*H638</f>
        <v>0</v>
      </c>
      <c r="Q638" s="236">
        <v>0</v>
      </c>
      <c r="R638" s="236">
        <f>Q638*H638</f>
        <v>0</v>
      </c>
      <c r="S638" s="236">
        <v>0</v>
      </c>
      <c r="T638" s="23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8" t="s">
        <v>198</v>
      </c>
      <c r="AT638" s="238" t="s">
        <v>193</v>
      </c>
      <c r="AU638" s="238" t="s">
        <v>206</v>
      </c>
      <c r="AY638" s="18" t="s">
        <v>191</v>
      </c>
      <c r="BE638" s="239">
        <f>IF(N638="základní",J638,0)</f>
        <v>0</v>
      </c>
      <c r="BF638" s="239">
        <f>IF(N638="snížená",J638,0)</f>
        <v>0</v>
      </c>
      <c r="BG638" s="239">
        <f>IF(N638="zákl. přenesená",J638,0)</f>
        <v>0</v>
      </c>
      <c r="BH638" s="239">
        <f>IF(N638="sníž. přenesená",J638,0)</f>
        <v>0</v>
      </c>
      <c r="BI638" s="239">
        <f>IF(N638="nulová",J638,0)</f>
        <v>0</v>
      </c>
      <c r="BJ638" s="18" t="s">
        <v>84</v>
      </c>
      <c r="BK638" s="239">
        <f>ROUND(I638*H638,2)</f>
        <v>0</v>
      </c>
      <c r="BL638" s="18" t="s">
        <v>198</v>
      </c>
      <c r="BM638" s="238" t="s">
        <v>967</v>
      </c>
    </row>
    <row r="639" spans="1:65" s="2" customFormat="1" ht="49.05" customHeight="1">
      <c r="A639" s="39"/>
      <c r="B639" s="40"/>
      <c r="C639" s="227" t="s">
        <v>968</v>
      </c>
      <c r="D639" s="227" t="s">
        <v>193</v>
      </c>
      <c r="E639" s="228" t="s">
        <v>969</v>
      </c>
      <c r="F639" s="229" t="s">
        <v>970</v>
      </c>
      <c r="G639" s="230" t="s">
        <v>926</v>
      </c>
      <c r="H639" s="231">
        <v>12</v>
      </c>
      <c r="I639" s="232"/>
      <c r="J639" s="233">
        <f>ROUND(I639*H639,2)</f>
        <v>0</v>
      </c>
      <c r="K639" s="229" t="s">
        <v>1</v>
      </c>
      <c r="L639" s="45"/>
      <c r="M639" s="234" t="s">
        <v>1</v>
      </c>
      <c r="N639" s="235" t="s">
        <v>41</v>
      </c>
      <c r="O639" s="92"/>
      <c r="P639" s="236">
        <f>O639*H639</f>
        <v>0</v>
      </c>
      <c r="Q639" s="236">
        <v>0</v>
      </c>
      <c r="R639" s="236">
        <f>Q639*H639</f>
        <v>0</v>
      </c>
      <c r="S639" s="236">
        <v>0</v>
      </c>
      <c r="T639" s="23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8" t="s">
        <v>198</v>
      </c>
      <c r="AT639" s="238" t="s">
        <v>193</v>
      </c>
      <c r="AU639" s="238" t="s">
        <v>206</v>
      </c>
      <c r="AY639" s="18" t="s">
        <v>191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8" t="s">
        <v>84</v>
      </c>
      <c r="BK639" s="239">
        <f>ROUND(I639*H639,2)</f>
        <v>0</v>
      </c>
      <c r="BL639" s="18" t="s">
        <v>198</v>
      </c>
      <c r="BM639" s="238" t="s">
        <v>971</v>
      </c>
    </row>
    <row r="640" spans="1:65" s="2" customFormat="1" ht="49.05" customHeight="1">
      <c r="A640" s="39"/>
      <c r="B640" s="40"/>
      <c r="C640" s="227" t="s">
        <v>972</v>
      </c>
      <c r="D640" s="227" t="s">
        <v>193</v>
      </c>
      <c r="E640" s="228" t="s">
        <v>973</v>
      </c>
      <c r="F640" s="229" t="s">
        <v>974</v>
      </c>
      <c r="G640" s="230" t="s">
        <v>926</v>
      </c>
      <c r="H640" s="231">
        <v>3</v>
      </c>
      <c r="I640" s="232"/>
      <c r="J640" s="233">
        <f>ROUND(I640*H640,2)</f>
        <v>0</v>
      </c>
      <c r="K640" s="229" t="s">
        <v>1</v>
      </c>
      <c r="L640" s="45"/>
      <c r="M640" s="234" t="s">
        <v>1</v>
      </c>
      <c r="N640" s="235" t="s">
        <v>41</v>
      </c>
      <c r="O640" s="92"/>
      <c r="P640" s="236">
        <f>O640*H640</f>
        <v>0</v>
      </c>
      <c r="Q640" s="236">
        <v>0</v>
      </c>
      <c r="R640" s="236">
        <f>Q640*H640</f>
        <v>0</v>
      </c>
      <c r="S640" s="236">
        <v>0</v>
      </c>
      <c r="T640" s="23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8" t="s">
        <v>198</v>
      </c>
      <c r="AT640" s="238" t="s">
        <v>193</v>
      </c>
      <c r="AU640" s="238" t="s">
        <v>206</v>
      </c>
      <c r="AY640" s="18" t="s">
        <v>191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8" t="s">
        <v>84</v>
      </c>
      <c r="BK640" s="239">
        <f>ROUND(I640*H640,2)</f>
        <v>0</v>
      </c>
      <c r="BL640" s="18" t="s">
        <v>198</v>
      </c>
      <c r="BM640" s="238" t="s">
        <v>975</v>
      </c>
    </row>
    <row r="641" spans="1:65" s="2" customFormat="1" ht="44.25" customHeight="1">
      <c r="A641" s="39"/>
      <c r="B641" s="40"/>
      <c r="C641" s="227" t="s">
        <v>976</v>
      </c>
      <c r="D641" s="227" t="s">
        <v>193</v>
      </c>
      <c r="E641" s="228" t="s">
        <v>977</v>
      </c>
      <c r="F641" s="229" t="s">
        <v>978</v>
      </c>
      <c r="G641" s="230" t="s">
        <v>926</v>
      </c>
      <c r="H641" s="231">
        <v>1</v>
      </c>
      <c r="I641" s="232"/>
      <c r="J641" s="233">
        <f>ROUND(I641*H641,2)</f>
        <v>0</v>
      </c>
      <c r="K641" s="229" t="s">
        <v>1</v>
      </c>
      <c r="L641" s="45"/>
      <c r="M641" s="234" t="s">
        <v>1</v>
      </c>
      <c r="N641" s="235" t="s">
        <v>41</v>
      </c>
      <c r="O641" s="92"/>
      <c r="P641" s="236">
        <f>O641*H641</f>
        <v>0</v>
      </c>
      <c r="Q641" s="236">
        <v>0</v>
      </c>
      <c r="R641" s="236">
        <f>Q641*H641</f>
        <v>0</v>
      </c>
      <c r="S641" s="236">
        <v>0</v>
      </c>
      <c r="T641" s="237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8" t="s">
        <v>198</v>
      </c>
      <c r="AT641" s="238" t="s">
        <v>193</v>
      </c>
      <c r="AU641" s="238" t="s">
        <v>206</v>
      </c>
      <c r="AY641" s="18" t="s">
        <v>191</v>
      </c>
      <c r="BE641" s="239">
        <f>IF(N641="základní",J641,0)</f>
        <v>0</v>
      </c>
      <c r="BF641" s="239">
        <f>IF(N641="snížená",J641,0)</f>
        <v>0</v>
      </c>
      <c r="BG641" s="239">
        <f>IF(N641="zákl. přenesená",J641,0)</f>
        <v>0</v>
      </c>
      <c r="BH641" s="239">
        <f>IF(N641="sníž. přenesená",J641,0)</f>
        <v>0</v>
      </c>
      <c r="BI641" s="239">
        <f>IF(N641="nulová",J641,0)</f>
        <v>0</v>
      </c>
      <c r="BJ641" s="18" t="s">
        <v>84</v>
      </c>
      <c r="BK641" s="239">
        <f>ROUND(I641*H641,2)</f>
        <v>0</v>
      </c>
      <c r="BL641" s="18" t="s">
        <v>198</v>
      </c>
      <c r="BM641" s="238" t="s">
        <v>979</v>
      </c>
    </row>
    <row r="642" spans="1:65" s="2" customFormat="1" ht="44.25" customHeight="1">
      <c r="A642" s="39"/>
      <c r="B642" s="40"/>
      <c r="C642" s="227" t="s">
        <v>980</v>
      </c>
      <c r="D642" s="227" t="s">
        <v>193</v>
      </c>
      <c r="E642" s="228" t="s">
        <v>981</v>
      </c>
      <c r="F642" s="229" t="s">
        <v>982</v>
      </c>
      <c r="G642" s="230" t="s">
        <v>926</v>
      </c>
      <c r="H642" s="231">
        <v>1</v>
      </c>
      <c r="I642" s="232"/>
      <c r="J642" s="233">
        <f>ROUND(I642*H642,2)</f>
        <v>0</v>
      </c>
      <c r="K642" s="229" t="s">
        <v>1</v>
      </c>
      <c r="L642" s="45"/>
      <c r="M642" s="234" t="s">
        <v>1</v>
      </c>
      <c r="N642" s="235" t="s">
        <v>41</v>
      </c>
      <c r="O642" s="92"/>
      <c r="P642" s="236">
        <f>O642*H642</f>
        <v>0</v>
      </c>
      <c r="Q642" s="236">
        <v>0</v>
      </c>
      <c r="R642" s="236">
        <f>Q642*H642</f>
        <v>0</v>
      </c>
      <c r="S642" s="236">
        <v>0</v>
      </c>
      <c r="T642" s="237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8" t="s">
        <v>198</v>
      </c>
      <c r="AT642" s="238" t="s">
        <v>193</v>
      </c>
      <c r="AU642" s="238" t="s">
        <v>206</v>
      </c>
      <c r="AY642" s="18" t="s">
        <v>191</v>
      </c>
      <c r="BE642" s="239">
        <f>IF(N642="základní",J642,0)</f>
        <v>0</v>
      </c>
      <c r="BF642" s="239">
        <f>IF(N642="snížená",J642,0)</f>
        <v>0</v>
      </c>
      <c r="BG642" s="239">
        <f>IF(N642="zákl. přenesená",J642,0)</f>
        <v>0</v>
      </c>
      <c r="BH642" s="239">
        <f>IF(N642="sníž. přenesená",J642,0)</f>
        <v>0</v>
      </c>
      <c r="BI642" s="239">
        <f>IF(N642="nulová",J642,0)</f>
        <v>0</v>
      </c>
      <c r="BJ642" s="18" t="s">
        <v>84</v>
      </c>
      <c r="BK642" s="239">
        <f>ROUND(I642*H642,2)</f>
        <v>0</v>
      </c>
      <c r="BL642" s="18" t="s">
        <v>198</v>
      </c>
      <c r="BM642" s="238" t="s">
        <v>983</v>
      </c>
    </row>
    <row r="643" spans="1:65" s="2" customFormat="1" ht="44.25" customHeight="1">
      <c r="A643" s="39"/>
      <c r="B643" s="40"/>
      <c r="C643" s="227" t="s">
        <v>984</v>
      </c>
      <c r="D643" s="227" t="s">
        <v>193</v>
      </c>
      <c r="E643" s="228" t="s">
        <v>985</v>
      </c>
      <c r="F643" s="229" t="s">
        <v>986</v>
      </c>
      <c r="G643" s="230" t="s">
        <v>926</v>
      </c>
      <c r="H643" s="231">
        <v>2</v>
      </c>
      <c r="I643" s="232"/>
      <c r="J643" s="233">
        <f>ROUND(I643*H643,2)</f>
        <v>0</v>
      </c>
      <c r="K643" s="229" t="s">
        <v>1</v>
      </c>
      <c r="L643" s="45"/>
      <c r="M643" s="234" t="s">
        <v>1</v>
      </c>
      <c r="N643" s="235" t="s">
        <v>41</v>
      </c>
      <c r="O643" s="92"/>
      <c r="P643" s="236">
        <f>O643*H643</f>
        <v>0</v>
      </c>
      <c r="Q643" s="236">
        <v>0</v>
      </c>
      <c r="R643" s="236">
        <f>Q643*H643</f>
        <v>0</v>
      </c>
      <c r="S643" s="236">
        <v>0</v>
      </c>
      <c r="T643" s="237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8" t="s">
        <v>198</v>
      </c>
      <c r="AT643" s="238" t="s">
        <v>193</v>
      </c>
      <c r="AU643" s="238" t="s">
        <v>206</v>
      </c>
      <c r="AY643" s="18" t="s">
        <v>191</v>
      </c>
      <c r="BE643" s="239">
        <f>IF(N643="základní",J643,0)</f>
        <v>0</v>
      </c>
      <c r="BF643" s="239">
        <f>IF(N643="snížená",J643,0)</f>
        <v>0</v>
      </c>
      <c r="BG643" s="239">
        <f>IF(N643="zákl. přenesená",J643,0)</f>
        <v>0</v>
      </c>
      <c r="BH643" s="239">
        <f>IF(N643="sníž. přenesená",J643,0)</f>
        <v>0</v>
      </c>
      <c r="BI643" s="239">
        <f>IF(N643="nulová",J643,0)</f>
        <v>0</v>
      </c>
      <c r="BJ643" s="18" t="s">
        <v>84</v>
      </c>
      <c r="BK643" s="239">
        <f>ROUND(I643*H643,2)</f>
        <v>0</v>
      </c>
      <c r="BL643" s="18" t="s">
        <v>198</v>
      </c>
      <c r="BM643" s="238" t="s">
        <v>987</v>
      </c>
    </row>
    <row r="644" spans="1:65" s="2" customFormat="1" ht="49.05" customHeight="1">
      <c r="A644" s="39"/>
      <c r="B644" s="40"/>
      <c r="C644" s="227" t="s">
        <v>988</v>
      </c>
      <c r="D644" s="227" t="s">
        <v>193</v>
      </c>
      <c r="E644" s="228" t="s">
        <v>989</v>
      </c>
      <c r="F644" s="229" t="s">
        <v>990</v>
      </c>
      <c r="G644" s="230" t="s">
        <v>926</v>
      </c>
      <c r="H644" s="231">
        <v>1</v>
      </c>
      <c r="I644" s="232"/>
      <c r="J644" s="233">
        <f>ROUND(I644*H644,2)</f>
        <v>0</v>
      </c>
      <c r="K644" s="229" t="s">
        <v>1</v>
      </c>
      <c r="L644" s="45"/>
      <c r="M644" s="234" t="s">
        <v>1</v>
      </c>
      <c r="N644" s="235" t="s">
        <v>41</v>
      </c>
      <c r="O644" s="92"/>
      <c r="P644" s="236">
        <f>O644*H644</f>
        <v>0</v>
      </c>
      <c r="Q644" s="236">
        <v>0</v>
      </c>
      <c r="R644" s="236">
        <f>Q644*H644</f>
        <v>0</v>
      </c>
      <c r="S644" s="236">
        <v>0</v>
      </c>
      <c r="T644" s="237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8" t="s">
        <v>198</v>
      </c>
      <c r="AT644" s="238" t="s">
        <v>193</v>
      </c>
      <c r="AU644" s="238" t="s">
        <v>206</v>
      </c>
      <c r="AY644" s="18" t="s">
        <v>191</v>
      </c>
      <c r="BE644" s="239">
        <f>IF(N644="základní",J644,0)</f>
        <v>0</v>
      </c>
      <c r="BF644" s="239">
        <f>IF(N644="snížená",J644,0)</f>
        <v>0</v>
      </c>
      <c r="BG644" s="239">
        <f>IF(N644="zákl. přenesená",J644,0)</f>
        <v>0</v>
      </c>
      <c r="BH644" s="239">
        <f>IF(N644="sníž. přenesená",J644,0)</f>
        <v>0</v>
      </c>
      <c r="BI644" s="239">
        <f>IF(N644="nulová",J644,0)</f>
        <v>0</v>
      </c>
      <c r="BJ644" s="18" t="s">
        <v>84</v>
      </c>
      <c r="BK644" s="239">
        <f>ROUND(I644*H644,2)</f>
        <v>0</v>
      </c>
      <c r="BL644" s="18" t="s">
        <v>198</v>
      </c>
      <c r="BM644" s="238" t="s">
        <v>991</v>
      </c>
    </row>
    <row r="645" spans="1:65" s="2" customFormat="1" ht="37.8" customHeight="1">
      <c r="A645" s="39"/>
      <c r="B645" s="40"/>
      <c r="C645" s="227" t="s">
        <v>992</v>
      </c>
      <c r="D645" s="227" t="s">
        <v>193</v>
      </c>
      <c r="E645" s="228" t="s">
        <v>993</v>
      </c>
      <c r="F645" s="229" t="s">
        <v>994</v>
      </c>
      <c r="G645" s="230" t="s">
        <v>995</v>
      </c>
      <c r="H645" s="231">
        <v>7</v>
      </c>
      <c r="I645" s="232"/>
      <c r="J645" s="233">
        <f>ROUND(I645*H645,2)</f>
        <v>0</v>
      </c>
      <c r="K645" s="229" t="s">
        <v>1</v>
      </c>
      <c r="L645" s="45"/>
      <c r="M645" s="234" t="s">
        <v>1</v>
      </c>
      <c r="N645" s="235" t="s">
        <v>41</v>
      </c>
      <c r="O645" s="92"/>
      <c r="P645" s="236">
        <f>O645*H645</f>
        <v>0</v>
      </c>
      <c r="Q645" s="236">
        <v>0</v>
      </c>
      <c r="R645" s="236">
        <f>Q645*H645</f>
        <v>0</v>
      </c>
      <c r="S645" s="236">
        <v>0</v>
      </c>
      <c r="T645" s="237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8" t="s">
        <v>198</v>
      </c>
      <c r="AT645" s="238" t="s">
        <v>193</v>
      </c>
      <c r="AU645" s="238" t="s">
        <v>206</v>
      </c>
      <c r="AY645" s="18" t="s">
        <v>191</v>
      </c>
      <c r="BE645" s="239">
        <f>IF(N645="základní",J645,0)</f>
        <v>0</v>
      </c>
      <c r="BF645" s="239">
        <f>IF(N645="snížená",J645,0)</f>
        <v>0</v>
      </c>
      <c r="BG645" s="239">
        <f>IF(N645="zákl. přenesená",J645,0)</f>
        <v>0</v>
      </c>
      <c r="BH645" s="239">
        <f>IF(N645="sníž. přenesená",J645,0)</f>
        <v>0</v>
      </c>
      <c r="BI645" s="239">
        <f>IF(N645="nulová",J645,0)</f>
        <v>0</v>
      </c>
      <c r="BJ645" s="18" t="s">
        <v>84</v>
      </c>
      <c r="BK645" s="239">
        <f>ROUND(I645*H645,2)</f>
        <v>0</v>
      </c>
      <c r="BL645" s="18" t="s">
        <v>198</v>
      </c>
      <c r="BM645" s="238" t="s">
        <v>996</v>
      </c>
    </row>
    <row r="646" spans="1:65" s="2" customFormat="1" ht="44.25" customHeight="1">
      <c r="A646" s="39"/>
      <c r="B646" s="40"/>
      <c r="C646" s="227" t="s">
        <v>997</v>
      </c>
      <c r="D646" s="227" t="s">
        <v>193</v>
      </c>
      <c r="E646" s="228" t="s">
        <v>998</v>
      </c>
      <c r="F646" s="229" t="s">
        <v>999</v>
      </c>
      <c r="G646" s="230" t="s">
        <v>926</v>
      </c>
      <c r="H646" s="231">
        <v>1</v>
      </c>
      <c r="I646" s="232"/>
      <c r="J646" s="233">
        <f>ROUND(I646*H646,2)</f>
        <v>0</v>
      </c>
      <c r="K646" s="229" t="s">
        <v>1</v>
      </c>
      <c r="L646" s="45"/>
      <c r="M646" s="234" t="s">
        <v>1</v>
      </c>
      <c r="N646" s="235" t="s">
        <v>41</v>
      </c>
      <c r="O646" s="92"/>
      <c r="P646" s="236">
        <f>O646*H646</f>
        <v>0</v>
      </c>
      <c r="Q646" s="236">
        <v>0</v>
      </c>
      <c r="R646" s="236">
        <f>Q646*H646</f>
        <v>0</v>
      </c>
      <c r="S646" s="236">
        <v>0</v>
      </c>
      <c r="T646" s="237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8" t="s">
        <v>198</v>
      </c>
      <c r="AT646" s="238" t="s">
        <v>193</v>
      </c>
      <c r="AU646" s="238" t="s">
        <v>206</v>
      </c>
      <c r="AY646" s="18" t="s">
        <v>191</v>
      </c>
      <c r="BE646" s="239">
        <f>IF(N646="základní",J646,0)</f>
        <v>0</v>
      </c>
      <c r="BF646" s="239">
        <f>IF(N646="snížená",J646,0)</f>
        <v>0</v>
      </c>
      <c r="BG646" s="239">
        <f>IF(N646="zákl. přenesená",J646,0)</f>
        <v>0</v>
      </c>
      <c r="BH646" s="239">
        <f>IF(N646="sníž. přenesená",J646,0)</f>
        <v>0</v>
      </c>
      <c r="BI646" s="239">
        <f>IF(N646="nulová",J646,0)</f>
        <v>0</v>
      </c>
      <c r="BJ646" s="18" t="s">
        <v>84</v>
      </c>
      <c r="BK646" s="239">
        <f>ROUND(I646*H646,2)</f>
        <v>0</v>
      </c>
      <c r="BL646" s="18" t="s">
        <v>198</v>
      </c>
      <c r="BM646" s="238" t="s">
        <v>1000</v>
      </c>
    </row>
    <row r="647" spans="1:65" s="2" customFormat="1" ht="37.8" customHeight="1">
      <c r="A647" s="39"/>
      <c r="B647" s="40"/>
      <c r="C647" s="227" t="s">
        <v>1001</v>
      </c>
      <c r="D647" s="227" t="s">
        <v>193</v>
      </c>
      <c r="E647" s="228" t="s">
        <v>1002</v>
      </c>
      <c r="F647" s="229" t="s">
        <v>1003</v>
      </c>
      <c r="G647" s="230" t="s">
        <v>336</v>
      </c>
      <c r="H647" s="231">
        <v>101.35</v>
      </c>
      <c r="I647" s="232"/>
      <c r="J647" s="233">
        <f>ROUND(I647*H647,2)</f>
        <v>0</v>
      </c>
      <c r="K647" s="229" t="s">
        <v>1</v>
      </c>
      <c r="L647" s="45"/>
      <c r="M647" s="234" t="s">
        <v>1</v>
      </c>
      <c r="N647" s="235" t="s">
        <v>41</v>
      </c>
      <c r="O647" s="92"/>
      <c r="P647" s="236">
        <f>O647*H647</f>
        <v>0</v>
      </c>
      <c r="Q647" s="236">
        <v>0</v>
      </c>
      <c r="R647" s="236">
        <f>Q647*H647</f>
        <v>0</v>
      </c>
      <c r="S647" s="236">
        <v>0</v>
      </c>
      <c r="T647" s="237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8" t="s">
        <v>198</v>
      </c>
      <c r="AT647" s="238" t="s">
        <v>193</v>
      </c>
      <c r="AU647" s="238" t="s">
        <v>206</v>
      </c>
      <c r="AY647" s="18" t="s">
        <v>191</v>
      </c>
      <c r="BE647" s="239">
        <f>IF(N647="základní",J647,0)</f>
        <v>0</v>
      </c>
      <c r="BF647" s="239">
        <f>IF(N647="snížená",J647,0)</f>
        <v>0</v>
      </c>
      <c r="BG647" s="239">
        <f>IF(N647="zákl. přenesená",J647,0)</f>
        <v>0</v>
      </c>
      <c r="BH647" s="239">
        <f>IF(N647="sníž. přenesená",J647,0)</f>
        <v>0</v>
      </c>
      <c r="BI647" s="239">
        <f>IF(N647="nulová",J647,0)</f>
        <v>0</v>
      </c>
      <c r="BJ647" s="18" t="s">
        <v>84</v>
      </c>
      <c r="BK647" s="239">
        <f>ROUND(I647*H647,2)</f>
        <v>0</v>
      </c>
      <c r="BL647" s="18" t="s">
        <v>198</v>
      </c>
      <c r="BM647" s="238" t="s">
        <v>1004</v>
      </c>
    </row>
    <row r="648" spans="1:65" s="2" customFormat="1" ht="37.8" customHeight="1">
      <c r="A648" s="39"/>
      <c r="B648" s="40"/>
      <c r="C648" s="227" t="s">
        <v>1005</v>
      </c>
      <c r="D648" s="227" t="s">
        <v>193</v>
      </c>
      <c r="E648" s="228" t="s">
        <v>1006</v>
      </c>
      <c r="F648" s="229" t="s">
        <v>1007</v>
      </c>
      <c r="G648" s="230" t="s">
        <v>336</v>
      </c>
      <c r="H648" s="231">
        <v>82.3</v>
      </c>
      <c r="I648" s="232"/>
      <c r="J648" s="233">
        <f>ROUND(I648*H648,2)</f>
        <v>0</v>
      </c>
      <c r="K648" s="229" t="s">
        <v>1</v>
      </c>
      <c r="L648" s="45"/>
      <c r="M648" s="234" t="s">
        <v>1</v>
      </c>
      <c r="N648" s="235" t="s">
        <v>41</v>
      </c>
      <c r="O648" s="92"/>
      <c r="P648" s="236">
        <f>O648*H648</f>
        <v>0</v>
      </c>
      <c r="Q648" s="236">
        <v>0</v>
      </c>
      <c r="R648" s="236">
        <f>Q648*H648</f>
        <v>0</v>
      </c>
      <c r="S648" s="236">
        <v>0</v>
      </c>
      <c r="T648" s="237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8" t="s">
        <v>198</v>
      </c>
      <c r="AT648" s="238" t="s">
        <v>193</v>
      </c>
      <c r="AU648" s="238" t="s">
        <v>206</v>
      </c>
      <c r="AY648" s="18" t="s">
        <v>191</v>
      </c>
      <c r="BE648" s="239">
        <f>IF(N648="základní",J648,0)</f>
        <v>0</v>
      </c>
      <c r="BF648" s="239">
        <f>IF(N648="snížená",J648,0)</f>
        <v>0</v>
      </c>
      <c r="BG648" s="239">
        <f>IF(N648="zákl. přenesená",J648,0)</f>
        <v>0</v>
      </c>
      <c r="BH648" s="239">
        <f>IF(N648="sníž. přenesená",J648,0)</f>
        <v>0</v>
      </c>
      <c r="BI648" s="239">
        <f>IF(N648="nulová",J648,0)</f>
        <v>0</v>
      </c>
      <c r="BJ648" s="18" t="s">
        <v>84</v>
      </c>
      <c r="BK648" s="239">
        <f>ROUND(I648*H648,2)</f>
        <v>0</v>
      </c>
      <c r="BL648" s="18" t="s">
        <v>198</v>
      </c>
      <c r="BM648" s="238" t="s">
        <v>1008</v>
      </c>
    </row>
    <row r="649" spans="1:65" s="2" customFormat="1" ht="44.25" customHeight="1">
      <c r="A649" s="39"/>
      <c r="B649" s="40"/>
      <c r="C649" s="227" t="s">
        <v>1009</v>
      </c>
      <c r="D649" s="227" t="s">
        <v>193</v>
      </c>
      <c r="E649" s="228" t="s">
        <v>1010</v>
      </c>
      <c r="F649" s="229" t="s">
        <v>1011</v>
      </c>
      <c r="G649" s="230" t="s">
        <v>336</v>
      </c>
      <c r="H649" s="231">
        <v>2.5</v>
      </c>
      <c r="I649" s="232"/>
      <c r="J649" s="233">
        <f>ROUND(I649*H649,2)</f>
        <v>0</v>
      </c>
      <c r="K649" s="229" t="s">
        <v>1</v>
      </c>
      <c r="L649" s="45"/>
      <c r="M649" s="234" t="s">
        <v>1</v>
      </c>
      <c r="N649" s="235" t="s">
        <v>41</v>
      </c>
      <c r="O649" s="92"/>
      <c r="P649" s="236">
        <f>O649*H649</f>
        <v>0</v>
      </c>
      <c r="Q649" s="236">
        <v>0</v>
      </c>
      <c r="R649" s="236">
        <f>Q649*H649</f>
        <v>0</v>
      </c>
      <c r="S649" s="236">
        <v>0</v>
      </c>
      <c r="T649" s="237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8" t="s">
        <v>198</v>
      </c>
      <c r="AT649" s="238" t="s">
        <v>193</v>
      </c>
      <c r="AU649" s="238" t="s">
        <v>206</v>
      </c>
      <c r="AY649" s="18" t="s">
        <v>191</v>
      </c>
      <c r="BE649" s="239">
        <f>IF(N649="základní",J649,0)</f>
        <v>0</v>
      </c>
      <c r="BF649" s="239">
        <f>IF(N649="snížená",J649,0)</f>
        <v>0</v>
      </c>
      <c r="BG649" s="239">
        <f>IF(N649="zákl. přenesená",J649,0)</f>
        <v>0</v>
      </c>
      <c r="BH649" s="239">
        <f>IF(N649="sníž. přenesená",J649,0)</f>
        <v>0</v>
      </c>
      <c r="BI649" s="239">
        <f>IF(N649="nulová",J649,0)</f>
        <v>0</v>
      </c>
      <c r="BJ649" s="18" t="s">
        <v>84</v>
      </c>
      <c r="BK649" s="239">
        <f>ROUND(I649*H649,2)</f>
        <v>0</v>
      </c>
      <c r="BL649" s="18" t="s">
        <v>198</v>
      </c>
      <c r="BM649" s="238" t="s">
        <v>1012</v>
      </c>
    </row>
    <row r="650" spans="1:65" s="2" customFormat="1" ht="37.8" customHeight="1">
      <c r="A650" s="39"/>
      <c r="B650" s="40"/>
      <c r="C650" s="227" t="s">
        <v>1013</v>
      </c>
      <c r="D650" s="227" t="s">
        <v>193</v>
      </c>
      <c r="E650" s="228" t="s">
        <v>1014</v>
      </c>
      <c r="F650" s="229" t="s">
        <v>1015</v>
      </c>
      <c r="G650" s="230" t="s">
        <v>336</v>
      </c>
      <c r="H650" s="231">
        <v>20</v>
      </c>
      <c r="I650" s="232"/>
      <c r="J650" s="233">
        <f>ROUND(I650*H650,2)</f>
        <v>0</v>
      </c>
      <c r="K650" s="229" t="s">
        <v>1</v>
      </c>
      <c r="L650" s="45"/>
      <c r="M650" s="234" t="s">
        <v>1</v>
      </c>
      <c r="N650" s="235" t="s">
        <v>41</v>
      </c>
      <c r="O650" s="92"/>
      <c r="P650" s="236">
        <f>O650*H650</f>
        <v>0</v>
      </c>
      <c r="Q650" s="236">
        <v>0</v>
      </c>
      <c r="R650" s="236">
        <f>Q650*H650</f>
        <v>0</v>
      </c>
      <c r="S650" s="236">
        <v>0</v>
      </c>
      <c r="T650" s="237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8" t="s">
        <v>198</v>
      </c>
      <c r="AT650" s="238" t="s">
        <v>193</v>
      </c>
      <c r="AU650" s="238" t="s">
        <v>206</v>
      </c>
      <c r="AY650" s="18" t="s">
        <v>191</v>
      </c>
      <c r="BE650" s="239">
        <f>IF(N650="základní",J650,0)</f>
        <v>0</v>
      </c>
      <c r="BF650" s="239">
        <f>IF(N650="snížená",J650,0)</f>
        <v>0</v>
      </c>
      <c r="BG650" s="239">
        <f>IF(N650="zákl. přenesená",J650,0)</f>
        <v>0</v>
      </c>
      <c r="BH650" s="239">
        <f>IF(N650="sníž. přenesená",J650,0)</f>
        <v>0</v>
      </c>
      <c r="BI650" s="239">
        <f>IF(N650="nulová",J650,0)</f>
        <v>0</v>
      </c>
      <c r="BJ650" s="18" t="s">
        <v>84</v>
      </c>
      <c r="BK650" s="239">
        <f>ROUND(I650*H650,2)</f>
        <v>0</v>
      </c>
      <c r="BL650" s="18" t="s">
        <v>198</v>
      </c>
      <c r="BM650" s="238" t="s">
        <v>1016</v>
      </c>
    </row>
    <row r="651" spans="1:65" s="2" customFormat="1" ht="33" customHeight="1">
      <c r="A651" s="39"/>
      <c r="B651" s="40"/>
      <c r="C651" s="227" t="s">
        <v>1017</v>
      </c>
      <c r="D651" s="227" t="s">
        <v>193</v>
      </c>
      <c r="E651" s="228" t="s">
        <v>1018</v>
      </c>
      <c r="F651" s="229" t="s">
        <v>1019</v>
      </c>
      <c r="G651" s="230" t="s">
        <v>336</v>
      </c>
      <c r="H651" s="231">
        <v>14.2</v>
      </c>
      <c r="I651" s="232"/>
      <c r="J651" s="233">
        <f>ROUND(I651*H651,2)</f>
        <v>0</v>
      </c>
      <c r="K651" s="229" t="s">
        <v>1</v>
      </c>
      <c r="L651" s="45"/>
      <c r="M651" s="234" t="s">
        <v>1</v>
      </c>
      <c r="N651" s="235" t="s">
        <v>41</v>
      </c>
      <c r="O651" s="92"/>
      <c r="P651" s="236">
        <f>O651*H651</f>
        <v>0</v>
      </c>
      <c r="Q651" s="236">
        <v>0</v>
      </c>
      <c r="R651" s="236">
        <f>Q651*H651</f>
        <v>0</v>
      </c>
      <c r="S651" s="236">
        <v>0</v>
      </c>
      <c r="T651" s="237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8" t="s">
        <v>198</v>
      </c>
      <c r="AT651" s="238" t="s">
        <v>193</v>
      </c>
      <c r="AU651" s="238" t="s">
        <v>206</v>
      </c>
      <c r="AY651" s="18" t="s">
        <v>191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8" t="s">
        <v>84</v>
      </c>
      <c r="BK651" s="239">
        <f>ROUND(I651*H651,2)</f>
        <v>0</v>
      </c>
      <c r="BL651" s="18" t="s">
        <v>198</v>
      </c>
      <c r="BM651" s="238" t="s">
        <v>1020</v>
      </c>
    </row>
    <row r="652" spans="1:65" s="2" customFormat="1" ht="37.8" customHeight="1">
      <c r="A652" s="39"/>
      <c r="B652" s="40"/>
      <c r="C652" s="227" t="s">
        <v>1021</v>
      </c>
      <c r="D652" s="227" t="s">
        <v>193</v>
      </c>
      <c r="E652" s="228" t="s">
        <v>1022</v>
      </c>
      <c r="F652" s="229" t="s">
        <v>1023</v>
      </c>
      <c r="G652" s="230" t="s">
        <v>400</v>
      </c>
      <c r="H652" s="231">
        <v>1</v>
      </c>
      <c r="I652" s="232"/>
      <c r="J652" s="233">
        <f>ROUND(I652*H652,2)</f>
        <v>0</v>
      </c>
      <c r="K652" s="229" t="s">
        <v>1</v>
      </c>
      <c r="L652" s="45"/>
      <c r="M652" s="234" t="s">
        <v>1</v>
      </c>
      <c r="N652" s="235" t="s">
        <v>41</v>
      </c>
      <c r="O652" s="92"/>
      <c r="P652" s="236">
        <f>O652*H652</f>
        <v>0</v>
      </c>
      <c r="Q652" s="236">
        <v>0</v>
      </c>
      <c r="R652" s="236">
        <f>Q652*H652</f>
        <v>0</v>
      </c>
      <c r="S652" s="236">
        <v>0</v>
      </c>
      <c r="T652" s="23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8" t="s">
        <v>198</v>
      </c>
      <c r="AT652" s="238" t="s">
        <v>193</v>
      </c>
      <c r="AU652" s="238" t="s">
        <v>206</v>
      </c>
      <c r="AY652" s="18" t="s">
        <v>191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8" t="s">
        <v>84</v>
      </c>
      <c r="BK652" s="239">
        <f>ROUND(I652*H652,2)</f>
        <v>0</v>
      </c>
      <c r="BL652" s="18" t="s">
        <v>198</v>
      </c>
      <c r="BM652" s="238" t="s">
        <v>1024</v>
      </c>
    </row>
    <row r="653" spans="1:65" s="2" customFormat="1" ht="33" customHeight="1">
      <c r="A653" s="39"/>
      <c r="B653" s="40"/>
      <c r="C653" s="227" t="s">
        <v>1025</v>
      </c>
      <c r="D653" s="227" t="s">
        <v>193</v>
      </c>
      <c r="E653" s="228" t="s">
        <v>1026</v>
      </c>
      <c r="F653" s="229" t="s">
        <v>1027</v>
      </c>
      <c r="G653" s="230" t="s">
        <v>400</v>
      </c>
      <c r="H653" s="231">
        <v>1</v>
      </c>
      <c r="I653" s="232"/>
      <c r="J653" s="233">
        <f>ROUND(I653*H653,2)</f>
        <v>0</v>
      </c>
      <c r="K653" s="229" t="s">
        <v>1</v>
      </c>
      <c r="L653" s="45"/>
      <c r="M653" s="234" t="s">
        <v>1</v>
      </c>
      <c r="N653" s="235" t="s">
        <v>41</v>
      </c>
      <c r="O653" s="92"/>
      <c r="P653" s="236">
        <f>O653*H653</f>
        <v>0</v>
      </c>
      <c r="Q653" s="236">
        <v>0</v>
      </c>
      <c r="R653" s="236">
        <f>Q653*H653</f>
        <v>0</v>
      </c>
      <c r="S653" s="236">
        <v>0</v>
      </c>
      <c r="T653" s="237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8" t="s">
        <v>198</v>
      </c>
      <c r="AT653" s="238" t="s">
        <v>193</v>
      </c>
      <c r="AU653" s="238" t="s">
        <v>206</v>
      </c>
      <c r="AY653" s="18" t="s">
        <v>191</v>
      </c>
      <c r="BE653" s="239">
        <f>IF(N653="základní",J653,0)</f>
        <v>0</v>
      </c>
      <c r="BF653" s="239">
        <f>IF(N653="snížená",J653,0)</f>
        <v>0</v>
      </c>
      <c r="BG653" s="239">
        <f>IF(N653="zákl. přenesená",J653,0)</f>
        <v>0</v>
      </c>
      <c r="BH653" s="239">
        <f>IF(N653="sníž. přenesená",J653,0)</f>
        <v>0</v>
      </c>
      <c r="BI653" s="239">
        <f>IF(N653="nulová",J653,0)</f>
        <v>0</v>
      </c>
      <c r="BJ653" s="18" t="s">
        <v>84</v>
      </c>
      <c r="BK653" s="239">
        <f>ROUND(I653*H653,2)</f>
        <v>0</v>
      </c>
      <c r="BL653" s="18" t="s">
        <v>198</v>
      </c>
      <c r="BM653" s="238" t="s">
        <v>1028</v>
      </c>
    </row>
    <row r="654" spans="1:65" s="2" customFormat="1" ht="37.8" customHeight="1">
      <c r="A654" s="39"/>
      <c r="B654" s="40"/>
      <c r="C654" s="227" t="s">
        <v>1029</v>
      </c>
      <c r="D654" s="227" t="s">
        <v>193</v>
      </c>
      <c r="E654" s="228" t="s">
        <v>1030</v>
      </c>
      <c r="F654" s="229" t="s">
        <v>1031</v>
      </c>
      <c r="G654" s="230" t="s">
        <v>400</v>
      </c>
      <c r="H654" s="231">
        <v>1</v>
      </c>
      <c r="I654" s="232"/>
      <c r="J654" s="233">
        <f>ROUND(I654*H654,2)</f>
        <v>0</v>
      </c>
      <c r="K654" s="229" t="s">
        <v>1</v>
      </c>
      <c r="L654" s="45"/>
      <c r="M654" s="234" t="s">
        <v>1</v>
      </c>
      <c r="N654" s="235" t="s">
        <v>41</v>
      </c>
      <c r="O654" s="92"/>
      <c r="P654" s="236">
        <f>O654*H654</f>
        <v>0</v>
      </c>
      <c r="Q654" s="236">
        <v>0</v>
      </c>
      <c r="R654" s="236">
        <f>Q654*H654</f>
        <v>0</v>
      </c>
      <c r="S654" s="236">
        <v>0</v>
      </c>
      <c r="T654" s="237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38" t="s">
        <v>198</v>
      </c>
      <c r="AT654" s="238" t="s">
        <v>193</v>
      </c>
      <c r="AU654" s="238" t="s">
        <v>206</v>
      </c>
      <c r="AY654" s="18" t="s">
        <v>191</v>
      </c>
      <c r="BE654" s="239">
        <f>IF(N654="základní",J654,0)</f>
        <v>0</v>
      </c>
      <c r="BF654" s="239">
        <f>IF(N654="snížená",J654,0)</f>
        <v>0</v>
      </c>
      <c r="BG654" s="239">
        <f>IF(N654="zákl. přenesená",J654,0)</f>
        <v>0</v>
      </c>
      <c r="BH654" s="239">
        <f>IF(N654="sníž. přenesená",J654,0)</f>
        <v>0</v>
      </c>
      <c r="BI654" s="239">
        <f>IF(N654="nulová",J654,0)</f>
        <v>0</v>
      </c>
      <c r="BJ654" s="18" t="s">
        <v>84</v>
      </c>
      <c r="BK654" s="239">
        <f>ROUND(I654*H654,2)</f>
        <v>0</v>
      </c>
      <c r="BL654" s="18" t="s">
        <v>198</v>
      </c>
      <c r="BM654" s="238" t="s">
        <v>1032</v>
      </c>
    </row>
    <row r="655" spans="1:65" s="2" customFormat="1" ht="66.75" customHeight="1">
      <c r="A655" s="39"/>
      <c r="B655" s="40"/>
      <c r="C655" s="227" t="s">
        <v>1033</v>
      </c>
      <c r="D655" s="227" t="s">
        <v>193</v>
      </c>
      <c r="E655" s="228" t="s">
        <v>1034</v>
      </c>
      <c r="F655" s="229" t="s">
        <v>1035</v>
      </c>
      <c r="G655" s="230" t="s">
        <v>926</v>
      </c>
      <c r="H655" s="231">
        <v>11</v>
      </c>
      <c r="I655" s="232"/>
      <c r="J655" s="233">
        <f>ROUND(I655*H655,2)</f>
        <v>0</v>
      </c>
      <c r="K655" s="229" t="s">
        <v>1</v>
      </c>
      <c r="L655" s="45"/>
      <c r="M655" s="234" t="s">
        <v>1</v>
      </c>
      <c r="N655" s="235" t="s">
        <v>41</v>
      </c>
      <c r="O655" s="92"/>
      <c r="P655" s="236">
        <f>O655*H655</f>
        <v>0</v>
      </c>
      <c r="Q655" s="236">
        <v>0</v>
      </c>
      <c r="R655" s="236">
        <f>Q655*H655</f>
        <v>0</v>
      </c>
      <c r="S655" s="236">
        <v>0</v>
      </c>
      <c r="T655" s="237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8" t="s">
        <v>198</v>
      </c>
      <c r="AT655" s="238" t="s">
        <v>193</v>
      </c>
      <c r="AU655" s="238" t="s">
        <v>206</v>
      </c>
      <c r="AY655" s="18" t="s">
        <v>191</v>
      </c>
      <c r="BE655" s="239">
        <f>IF(N655="základní",J655,0)</f>
        <v>0</v>
      </c>
      <c r="BF655" s="239">
        <f>IF(N655="snížená",J655,0)</f>
        <v>0</v>
      </c>
      <c r="BG655" s="239">
        <f>IF(N655="zákl. přenesená",J655,0)</f>
        <v>0</v>
      </c>
      <c r="BH655" s="239">
        <f>IF(N655="sníž. přenesená",J655,0)</f>
        <v>0</v>
      </c>
      <c r="BI655" s="239">
        <f>IF(N655="nulová",J655,0)</f>
        <v>0</v>
      </c>
      <c r="BJ655" s="18" t="s">
        <v>84</v>
      </c>
      <c r="BK655" s="239">
        <f>ROUND(I655*H655,2)</f>
        <v>0</v>
      </c>
      <c r="BL655" s="18" t="s">
        <v>198</v>
      </c>
      <c r="BM655" s="238" t="s">
        <v>1036</v>
      </c>
    </row>
    <row r="656" spans="1:65" s="2" customFormat="1" ht="66.75" customHeight="1">
      <c r="A656" s="39"/>
      <c r="B656" s="40"/>
      <c r="C656" s="227" t="s">
        <v>1037</v>
      </c>
      <c r="D656" s="227" t="s">
        <v>193</v>
      </c>
      <c r="E656" s="228" t="s">
        <v>1038</v>
      </c>
      <c r="F656" s="229" t="s">
        <v>1039</v>
      </c>
      <c r="G656" s="230" t="s">
        <v>926</v>
      </c>
      <c r="H656" s="231">
        <v>2</v>
      </c>
      <c r="I656" s="232"/>
      <c r="J656" s="233">
        <f>ROUND(I656*H656,2)</f>
        <v>0</v>
      </c>
      <c r="K656" s="229" t="s">
        <v>1</v>
      </c>
      <c r="L656" s="45"/>
      <c r="M656" s="234" t="s">
        <v>1</v>
      </c>
      <c r="N656" s="235" t="s">
        <v>41</v>
      </c>
      <c r="O656" s="92"/>
      <c r="P656" s="236">
        <f>O656*H656</f>
        <v>0</v>
      </c>
      <c r="Q656" s="236">
        <v>0</v>
      </c>
      <c r="R656" s="236">
        <f>Q656*H656</f>
        <v>0</v>
      </c>
      <c r="S656" s="236">
        <v>0</v>
      </c>
      <c r="T656" s="23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8" t="s">
        <v>198</v>
      </c>
      <c r="AT656" s="238" t="s">
        <v>193</v>
      </c>
      <c r="AU656" s="238" t="s">
        <v>206</v>
      </c>
      <c r="AY656" s="18" t="s">
        <v>191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8" t="s">
        <v>84</v>
      </c>
      <c r="BK656" s="239">
        <f>ROUND(I656*H656,2)</f>
        <v>0</v>
      </c>
      <c r="BL656" s="18" t="s">
        <v>198</v>
      </c>
      <c r="BM656" s="238" t="s">
        <v>1040</v>
      </c>
    </row>
    <row r="657" spans="1:65" s="2" customFormat="1" ht="76.35" customHeight="1">
      <c r="A657" s="39"/>
      <c r="B657" s="40"/>
      <c r="C657" s="227" t="s">
        <v>1041</v>
      </c>
      <c r="D657" s="227" t="s">
        <v>193</v>
      </c>
      <c r="E657" s="228" t="s">
        <v>1042</v>
      </c>
      <c r="F657" s="229" t="s">
        <v>1043</v>
      </c>
      <c r="G657" s="230" t="s">
        <v>926</v>
      </c>
      <c r="H657" s="231">
        <v>2</v>
      </c>
      <c r="I657" s="232"/>
      <c r="J657" s="233">
        <f>ROUND(I657*H657,2)</f>
        <v>0</v>
      </c>
      <c r="K657" s="229" t="s">
        <v>1</v>
      </c>
      <c r="L657" s="45"/>
      <c r="M657" s="234" t="s">
        <v>1</v>
      </c>
      <c r="N657" s="235" t="s">
        <v>41</v>
      </c>
      <c r="O657" s="92"/>
      <c r="P657" s="236">
        <f>O657*H657</f>
        <v>0</v>
      </c>
      <c r="Q657" s="236">
        <v>0</v>
      </c>
      <c r="R657" s="236">
        <f>Q657*H657</f>
        <v>0</v>
      </c>
      <c r="S657" s="236">
        <v>0</v>
      </c>
      <c r="T657" s="237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8" t="s">
        <v>198</v>
      </c>
      <c r="AT657" s="238" t="s">
        <v>193</v>
      </c>
      <c r="AU657" s="238" t="s">
        <v>206</v>
      </c>
      <c r="AY657" s="18" t="s">
        <v>191</v>
      </c>
      <c r="BE657" s="239">
        <f>IF(N657="základní",J657,0)</f>
        <v>0</v>
      </c>
      <c r="BF657" s="239">
        <f>IF(N657="snížená",J657,0)</f>
        <v>0</v>
      </c>
      <c r="BG657" s="239">
        <f>IF(N657="zákl. přenesená",J657,0)</f>
        <v>0</v>
      </c>
      <c r="BH657" s="239">
        <f>IF(N657="sníž. přenesená",J657,0)</f>
        <v>0</v>
      </c>
      <c r="BI657" s="239">
        <f>IF(N657="nulová",J657,0)</f>
        <v>0</v>
      </c>
      <c r="BJ657" s="18" t="s">
        <v>84</v>
      </c>
      <c r="BK657" s="239">
        <f>ROUND(I657*H657,2)</f>
        <v>0</v>
      </c>
      <c r="BL657" s="18" t="s">
        <v>198</v>
      </c>
      <c r="BM657" s="238" t="s">
        <v>1044</v>
      </c>
    </row>
    <row r="658" spans="1:65" s="2" customFormat="1" ht="66.75" customHeight="1">
      <c r="A658" s="39"/>
      <c r="B658" s="40"/>
      <c r="C658" s="227" t="s">
        <v>1045</v>
      </c>
      <c r="D658" s="227" t="s">
        <v>193</v>
      </c>
      <c r="E658" s="228" t="s">
        <v>1046</v>
      </c>
      <c r="F658" s="229" t="s">
        <v>1047</v>
      </c>
      <c r="G658" s="230" t="s">
        <v>926</v>
      </c>
      <c r="H658" s="231">
        <v>4</v>
      </c>
      <c r="I658" s="232"/>
      <c r="J658" s="233">
        <f>ROUND(I658*H658,2)</f>
        <v>0</v>
      </c>
      <c r="K658" s="229" t="s">
        <v>1</v>
      </c>
      <c r="L658" s="45"/>
      <c r="M658" s="234" t="s">
        <v>1</v>
      </c>
      <c r="N658" s="235" t="s">
        <v>41</v>
      </c>
      <c r="O658" s="92"/>
      <c r="P658" s="236">
        <f>O658*H658</f>
        <v>0</v>
      </c>
      <c r="Q658" s="236">
        <v>0</v>
      </c>
      <c r="R658" s="236">
        <f>Q658*H658</f>
        <v>0</v>
      </c>
      <c r="S658" s="236">
        <v>0</v>
      </c>
      <c r="T658" s="237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8" t="s">
        <v>198</v>
      </c>
      <c r="AT658" s="238" t="s">
        <v>193</v>
      </c>
      <c r="AU658" s="238" t="s">
        <v>206</v>
      </c>
      <c r="AY658" s="18" t="s">
        <v>191</v>
      </c>
      <c r="BE658" s="239">
        <f>IF(N658="základní",J658,0)</f>
        <v>0</v>
      </c>
      <c r="BF658" s="239">
        <f>IF(N658="snížená",J658,0)</f>
        <v>0</v>
      </c>
      <c r="BG658" s="239">
        <f>IF(N658="zákl. přenesená",J658,0)</f>
        <v>0</v>
      </c>
      <c r="BH658" s="239">
        <f>IF(N658="sníž. přenesená",J658,0)</f>
        <v>0</v>
      </c>
      <c r="BI658" s="239">
        <f>IF(N658="nulová",J658,0)</f>
        <v>0</v>
      </c>
      <c r="BJ658" s="18" t="s">
        <v>84</v>
      </c>
      <c r="BK658" s="239">
        <f>ROUND(I658*H658,2)</f>
        <v>0</v>
      </c>
      <c r="BL658" s="18" t="s">
        <v>198</v>
      </c>
      <c r="BM658" s="238" t="s">
        <v>1048</v>
      </c>
    </row>
    <row r="659" spans="1:65" s="2" customFormat="1" ht="76.35" customHeight="1">
      <c r="A659" s="39"/>
      <c r="B659" s="40"/>
      <c r="C659" s="227" t="s">
        <v>1049</v>
      </c>
      <c r="D659" s="227" t="s">
        <v>193</v>
      </c>
      <c r="E659" s="228" t="s">
        <v>1050</v>
      </c>
      <c r="F659" s="229" t="s">
        <v>1051</v>
      </c>
      <c r="G659" s="230" t="s">
        <v>926</v>
      </c>
      <c r="H659" s="231">
        <v>3</v>
      </c>
      <c r="I659" s="232"/>
      <c r="J659" s="233">
        <f>ROUND(I659*H659,2)</f>
        <v>0</v>
      </c>
      <c r="K659" s="229" t="s">
        <v>1</v>
      </c>
      <c r="L659" s="45"/>
      <c r="M659" s="234" t="s">
        <v>1</v>
      </c>
      <c r="N659" s="235" t="s">
        <v>41</v>
      </c>
      <c r="O659" s="92"/>
      <c r="P659" s="236">
        <f>O659*H659</f>
        <v>0</v>
      </c>
      <c r="Q659" s="236">
        <v>0</v>
      </c>
      <c r="R659" s="236">
        <f>Q659*H659</f>
        <v>0</v>
      </c>
      <c r="S659" s="236">
        <v>0</v>
      </c>
      <c r="T659" s="23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8" t="s">
        <v>198</v>
      </c>
      <c r="AT659" s="238" t="s">
        <v>193</v>
      </c>
      <c r="AU659" s="238" t="s">
        <v>206</v>
      </c>
      <c r="AY659" s="18" t="s">
        <v>191</v>
      </c>
      <c r="BE659" s="239">
        <f>IF(N659="základní",J659,0)</f>
        <v>0</v>
      </c>
      <c r="BF659" s="239">
        <f>IF(N659="snížená",J659,0)</f>
        <v>0</v>
      </c>
      <c r="BG659" s="239">
        <f>IF(N659="zákl. přenesená",J659,0)</f>
        <v>0</v>
      </c>
      <c r="BH659" s="239">
        <f>IF(N659="sníž. přenesená",J659,0)</f>
        <v>0</v>
      </c>
      <c r="BI659" s="239">
        <f>IF(N659="nulová",J659,0)</f>
        <v>0</v>
      </c>
      <c r="BJ659" s="18" t="s">
        <v>84</v>
      </c>
      <c r="BK659" s="239">
        <f>ROUND(I659*H659,2)</f>
        <v>0</v>
      </c>
      <c r="BL659" s="18" t="s">
        <v>198</v>
      </c>
      <c r="BM659" s="238" t="s">
        <v>1052</v>
      </c>
    </row>
    <row r="660" spans="1:65" s="2" customFormat="1" ht="78" customHeight="1">
      <c r="A660" s="39"/>
      <c r="B660" s="40"/>
      <c r="C660" s="227" t="s">
        <v>1053</v>
      </c>
      <c r="D660" s="227" t="s">
        <v>193</v>
      </c>
      <c r="E660" s="228" t="s">
        <v>1054</v>
      </c>
      <c r="F660" s="229" t="s">
        <v>1055</v>
      </c>
      <c r="G660" s="230" t="s">
        <v>926</v>
      </c>
      <c r="H660" s="231">
        <v>2</v>
      </c>
      <c r="I660" s="232"/>
      <c r="J660" s="233">
        <f>ROUND(I660*H660,2)</f>
        <v>0</v>
      </c>
      <c r="K660" s="229" t="s">
        <v>1</v>
      </c>
      <c r="L660" s="45"/>
      <c r="M660" s="234" t="s">
        <v>1</v>
      </c>
      <c r="N660" s="235" t="s">
        <v>41</v>
      </c>
      <c r="O660" s="92"/>
      <c r="P660" s="236">
        <f>O660*H660</f>
        <v>0</v>
      </c>
      <c r="Q660" s="236">
        <v>0</v>
      </c>
      <c r="R660" s="236">
        <f>Q660*H660</f>
        <v>0</v>
      </c>
      <c r="S660" s="236">
        <v>0</v>
      </c>
      <c r="T660" s="237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8" t="s">
        <v>198</v>
      </c>
      <c r="AT660" s="238" t="s">
        <v>193</v>
      </c>
      <c r="AU660" s="238" t="s">
        <v>206</v>
      </c>
      <c r="AY660" s="18" t="s">
        <v>191</v>
      </c>
      <c r="BE660" s="239">
        <f>IF(N660="základní",J660,0)</f>
        <v>0</v>
      </c>
      <c r="BF660" s="239">
        <f>IF(N660="snížená",J660,0)</f>
        <v>0</v>
      </c>
      <c r="BG660" s="239">
        <f>IF(N660="zákl. přenesená",J660,0)</f>
        <v>0</v>
      </c>
      <c r="BH660" s="239">
        <f>IF(N660="sníž. přenesená",J660,0)</f>
        <v>0</v>
      </c>
      <c r="BI660" s="239">
        <f>IF(N660="nulová",J660,0)</f>
        <v>0</v>
      </c>
      <c r="BJ660" s="18" t="s">
        <v>84</v>
      </c>
      <c r="BK660" s="239">
        <f>ROUND(I660*H660,2)</f>
        <v>0</v>
      </c>
      <c r="BL660" s="18" t="s">
        <v>198</v>
      </c>
      <c r="BM660" s="238" t="s">
        <v>1056</v>
      </c>
    </row>
    <row r="661" spans="1:65" s="2" customFormat="1" ht="24.15" customHeight="1">
      <c r="A661" s="39"/>
      <c r="B661" s="40"/>
      <c r="C661" s="227" t="s">
        <v>1057</v>
      </c>
      <c r="D661" s="227" t="s">
        <v>193</v>
      </c>
      <c r="E661" s="228" t="s">
        <v>1058</v>
      </c>
      <c r="F661" s="229" t="s">
        <v>1059</v>
      </c>
      <c r="G661" s="230" t="s">
        <v>1060</v>
      </c>
      <c r="H661" s="231">
        <v>1</v>
      </c>
      <c r="I661" s="232"/>
      <c r="J661" s="233">
        <f>ROUND(I661*H661,2)</f>
        <v>0</v>
      </c>
      <c r="K661" s="229" t="s">
        <v>1</v>
      </c>
      <c r="L661" s="45"/>
      <c r="M661" s="234" t="s">
        <v>1</v>
      </c>
      <c r="N661" s="235" t="s">
        <v>41</v>
      </c>
      <c r="O661" s="92"/>
      <c r="P661" s="236">
        <f>O661*H661</f>
        <v>0</v>
      </c>
      <c r="Q661" s="236">
        <v>0</v>
      </c>
      <c r="R661" s="236">
        <f>Q661*H661</f>
        <v>0</v>
      </c>
      <c r="S661" s="236">
        <v>0</v>
      </c>
      <c r="T661" s="237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8" t="s">
        <v>198</v>
      </c>
      <c r="AT661" s="238" t="s">
        <v>193</v>
      </c>
      <c r="AU661" s="238" t="s">
        <v>206</v>
      </c>
      <c r="AY661" s="18" t="s">
        <v>191</v>
      </c>
      <c r="BE661" s="239">
        <f>IF(N661="základní",J661,0)</f>
        <v>0</v>
      </c>
      <c r="BF661" s="239">
        <f>IF(N661="snížená",J661,0)</f>
        <v>0</v>
      </c>
      <c r="BG661" s="239">
        <f>IF(N661="zákl. přenesená",J661,0)</f>
        <v>0</v>
      </c>
      <c r="BH661" s="239">
        <f>IF(N661="sníž. přenesená",J661,0)</f>
        <v>0</v>
      </c>
      <c r="BI661" s="239">
        <f>IF(N661="nulová",J661,0)</f>
        <v>0</v>
      </c>
      <c r="BJ661" s="18" t="s">
        <v>84</v>
      </c>
      <c r="BK661" s="239">
        <f>ROUND(I661*H661,2)</f>
        <v>0</v>
      </c>
      <c r="BL661" s="18" t="s">
        <v>198</v>
      </c>
      <c r="BM661" s="238" t="s">
        <v>1061</v>
      </c>
    </row>
    <row r="662" spans="1:63" s="12" customFormat="1" ht="22.8" customHeight="1">
      <c r="A662" s="12"/>
      <c r="B662" s="211"/>
      <c r="C662" s="212"/>
      <c r="D662" s="213" t="s">
        <v>75</v>
      </c>
      <c r="E662" s="225" t="s">
        <v>1062</v>
      </c>
      <c r="F662" s="225" t="s">
        <v>1063</v>
      </c>
      <c r="G662" s="212"/>
      <c r="H662" s="212"/>
      <c r="I662" s="215"/>
      <c r="J662" s="226">
        <f>BK662</f>
        <v>0</v>
      </c>
      <c r="K662" s="212"/>
      <c r="L662" s="217"/>
      <c r="M662" s="218"/>
      <c r="N662" s="219"/>
      <c r="O662" s="219"/>
      <c r="P662" s="220">
        <f>P663</f>
        <v>0</v>
      </c>
      <c r="Q662" s="219"/>
      <c r="R662" s="220">
        <f>R663</f>
        <v>0</v>
      </c>
      <c r="S662" s="219"/>
      <c r="T662" s="221">
        <f>T663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22" t="s">
        <v>84</v>
      </c>
      <c r="AT662" s="223" t="s">
        <v>75</v>
      </c>
      <c r="AU662" s="223" t="s">
        <v>84</v>
      </c>
      <c r="AY662" s="222" t="s">
        <v>191</v>
      </c>
      <c r="BK662" s="224">
        <f>BK663</f>
        <v>0</v>
      </c>
    </row>
    <row r="663" spans="1:65" s="2" customFormat="1" ht="16.5" customHeight="1">
      <c r="A663" s="39"/>
      <c r="B663" s="40"/>
      <c r="C663" s="227" t="s">
        <v>1064</v>
      </c>
      <c r="D663" s="227" t="s">
        <v>193</v>
      </c>
      <c r="E663" s="228" t="s">
        <v>1065</v>
      </c>
      <c r="F663" s="229" t="s">
        <v>1066</v>
      </c>
      <c r="G663" s="230" t="s">
        <v>289</v>
      </c>
      <c r="H663" s="231">
        <v>875.846</v>
      </c>
      <c r="I663" s="232"/>
      <c r="J663" s="233">
        <f>ROUND(I663*H663,2)</f>
        <v>0</v>
      </c>
      <c r="K663" s="229" t="s">
        <v>210</v>
      </c>
      <c r="L663" s="45"/>
      <c r="M663" s="234" t="s">
        <v>1</v>
      </c>
      <c r="N663" s="235" t="s">
        <v>41</v>
      </c>
      <c r="O663" s="92"/>
      <c r="P663" s="236">
        <f>O663*H663</f>
        <v>0</v>
      </c>
      <c r="Q663" s="236">
        <v>0</v>
      </c>
      <c r="R663" s="236">
        <f>Q663*H663</f>
        <v>0</v>
      </c>
      <c r="S663" s="236">
        <v>0</v>
      </c>
      <c r="T663" s="237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8" t="s">
        <v>198</v>
      </c>
      <c r="AT663" s="238" t="s">
        <v>193</v>
      </c>
      <c r="AU663" s="238" t="s">
        <v>86</v>
      </c>
      <c r="AY663" s="18" t="s">
        <v>191</v>
      </c>
      <c r="BE663" s="239">
        <f>IF(N663="základní",J663,0)</f>
        <v>0</v>
      </c>
      <c r="BF663" s="239">
        <f>IF(N663="snížená",J663,0)</f>
        <v>0</v>
      </c>
      <c r="BG663" s="239">
        <f>IF(N663="zákl. přenesená",J663,0)</f>
        <v>0</v>
      </c>
      <c r="BH663" s="239">
        <f>IF(N663="sníž. přenesená",J663,0)</f>
        <v>0</v>
      </c>
      <c r="BI663" s="239">
        <f>IF(N663="nulová",J663,0)</f>
        <v>0</v>
      </c>
      <c r="BJ663" s="18" t="s">
        <v>84</v>
      </c>
      <c r="BK663" s="239">
        <f>ROUND(I663*H663,2)</f>
        <v>0</v>
      </c>
      <c r="BL663" s="18" t="s">
        <v>198</v>
      </c>
      <c r="BM663" s="238" t="s">
        <v>1067</v>
      </c>
    </row>
    <row r="664" spans="1:63" s="12" customFormat="1" ht="25.9" customHeight="1">
      <c r="A664" s="12"/>
      <c r="B664" s="211"/>
      <c r="C664" s="212"/>
      <c r="D664" s="213" t="s">
        <v>75</v>
      </c>
      <c r="E664" s="214" t="s">
        <v>1068</v>
      </c>
      <c r="F664" s="214" t="s">
        <v>1069</v>
      </c>
      <c r="G664" s="212"/>
      <c r="H664" s="212"/>
      <c r="I664" s="215"/>
      <c r="J664" s="216">
        <f>BK664</f>
        <v>0</v>
      </c>
      <c r="K664" s="212"/>
      <c r="L664" s="217"/>
      <c r="M664" s="218"/>
      <c r="N664" s="219"/>
      <c r="O664" s="219"/>
      <c r="P664" s="220">
        <f>P665+P695+P796+P840+P941+P944+P983+P996+P1031+P1047+P1079+P1095+P1237+P1252</f>
        <v>0</v>
      </c>
      <c r="Q664" s="219"/>
      <c r="R664" s="220">
        <f>R665+R695+R796+R840+R941+R944+R983+R996+R1031+R1047+R1079+R1095+R1237+R1252</f>
        <v>206.76769348999997</v>
      </c>
      <c r="S664" s="219"/>
      <c r="T664" s="221">
        <f>T665+T695+T796+T840+T941+T944+T983+T996+T1031+T1047+T1079+T1095+T1237+T1252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22" t="s">
        <v>86</v>
      </c>
      <c r="AT664" s="223" t="s">
        <v>75</v>
      </c>
      <c r="AU664" s="223" t="s">
        <v>76</v>
      </c>
      <c r="AY664" s="222" t="s">
        <v>191</v>
      </c>
      <c r="BK664" s="224">
        <f>BK665+BK695+BK796+BK840+BK941+BK944+BK983+BK996+BK1031+BK1047+BK1079+BK1095+BK1237+BK1252</f>
        <v>0</v>
      </c>
    </row>
    <row r="665" spans="1:63" s="12" customFormat="1" ht="22.8" customHeight="1">
      <c r="A665" s="12"/>
      <c r="B665" s="211"/>
      <c r="C665" s="212"/>
      <c r="D665" s="213" t="s">
        <v>75</v>
      </c>
      <c r="E665" s="225" t="s">
        <v>1070</v>
      </c>
      <c r="F665" s="225" t="s">
        <v>1071</v>
      </c>
      <c r="G665" s="212"/>
      <c r="H665" s="212"/>
      <c r="I665" s="215"/>
      <c r="J665" s="226">
        <f>BK665</f>
        <v>0</v>
      </c>
      <c r="K665" s="212"/>
      <c r="L665" s="217"/>
      <c r="M665" s="218"/>
      <c r="N665" s="219"/>
      <c r="O665" s="219"/>
      <c r="P665" s="220">
        <f>SUM(P666:P694)</f>
        <v>0</v>
      </c>
      <c r="Q665" s="219"/>
      <c r="R665" s="220">
        <f>SUM(R666:R694)</f>
        <v>2.4115360000000003</v>
      </c>
      <c r="S665" s="219"/>
      <c r="T665" s="221">
        <f>SUM(T666:T694)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22" t="s">
        <v>86</v>
      </c>
      <c r="AT665" s="223" t="s">
        <v>75</v>
      </c>
      <c r="AU665" s="223" t="s">
        <v>84</v>
      </c>
      <c r="AY665" s="222" t="s">
        <v>191</v>
      </c>
      <c r="BK665" s="224">
        <f>SUM(BK666:BK694)</f>
        <v>0</v>
      </c>
    </row>
    <row r="666" spans="1:65" s="2" customFormat="1" ht="24.15" customHeight="1">
      <c r="A666" s="39"/>
      <c r="B666" s="40"/>
      <c r="C666" s="227" t="s">
        <v>1072</v>
      </c>
      <c r="D666" s="227" t="s">
        <v>193</v>
      </c>
      <c r="E666" s="228" t="s">
        <v>1073</v>
      </c>
      <c r="F666" s="229" t="s">
        <v>1074</v>
      </c>
      <c r="G666" s="230" t="s">
        <v>196</v>
      </c>
      <c r="H666" s="231">
        <v>295.944</v>
      </c>
      <c r="I666" s="232"/>
      <c r="J666" s="233">
        <f>ROUND(I666*H666,2)</f>
        <v>0</v>
      </c>
      <c r="K666" s="229" t="s">
        <v>210</v>
      </c>
      <c r="L666" s="45"/>
      <c r="M666" s="234" t="s">
        <v>1</v>
      </c>
      <c r="N666" s="235" t="s">
        <v>41</v>
      </c>
      <c r="O666" s="92"/>
      <c r="P666" s="236">
        <f>O666*H666</f>
        <v>0</v>
      </c>
      <c r="Q666" s="236">
        <v>0</v>
      </c>
      <c r="R666" s="236">
        <f>Q666*H666</f>
        <v>0</v>
      </c>
      <c r="S666" s="236">
        <v>0</v>
      </c>
      <c r="T666" s="237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8" t="s">
        <v>309</v>
      </c>
      <c r="AT666" s="238" t="s">
        <v>193</v>
      </c>
      <c r="AU666" s="238" t="s">
        <v>86</v>
      </c>
      <c r="AY666" s="18" t="s">
        <v>191</v>
      </c>
      <c r="BE666" s="239">
        <f>IF(N666="základní",J666,0)</f>
        <v>0</v>
      </c>
      <c r="BF666" s="239">
        <f>IF(N666="snížená",J666,0)</f>
        <v>0</v>
      </c>
      <c r="BG666" s="239">
        <f>IF(N666="zákl. přenesená",J666,0)</f>
        <v>0</v>
      </c>
      <c r="BH666" s="239">
        <f>IF(N666="sníž. přenesená",J666,0)</f>
        <v>0</v>
      </c>
      <c r="BI666" s="239">
        <f>IF(N666="nulová",J666,0)</f>
        <v>0</v>
      </c>
      <c r="BJ666" s="18" t="s">
        <v>84</v>
      </c>
      <c r="BK666" s="239">
        <f>ROUND(I666*H666,2)</f>
        <v>0</v>
      </c>
      <c r="BL666" s="18" t="s">
        <v>309</v>
      </c>
      <c r="BM666" s="238" t="s">
        <v>1075</v>
      </c>
    </row>
    <row r="667" spans="1:51" s="13" customFormat="1" ht="12">
      <c r="A667" s="13"/>
      <c r="B667" s="240"/>
      <c r="C667" s="241"/>
      <c r="D667" s="242" t="s">
        <v>200</v>
      </c>
      <c r="E667" s="243" t="s">
        <v>1</v>
      </c>
      <c r="F667" s="244" t="s">
        <v>1076</v>
      </c>
      <c r="G667" s="241"/>
      <c r="H667" s="245">
        <v>295.944</v>
      </c>
      <c r="I667" s="246"/>
      <c r="J667" s="241"/>
      <c r="K667" s="241"/>
      <c r="L667" s="247"/>
      <c r="M667" s="248"/>
      <c r="N667" s="249"/>
      <c r="O667" s="249"/>
      <c r="P667" s="249"/>
      <c r="Q667" s="249"/>
      <c r="R667" s="249"/>
      <c r="S667" s="249"/>
      <c r="T667" s="250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1" t="s">
        <v>200</v>
      </c>
      <c r="AU667" s="251" t="s">
        <v>86</v>
      </c>
      <c r="AV667" s="13" t="s">
        <v>86</v>
      </c>
      <c r="AW667" s="13" t="s">
        <v>32</v>
      </c>
      <c r="AX667" s="13" t="s">
        <v>84</v>
      </c>
      <c r="AY667" s="251" t="s">
        <v>191</v>
      </c>
    </row>
    <row r="668" spans="1:65" s="2" customFormat="1" ht="16.5" customHeight="1">
      <c r="A668" s="39"/>
      <c r="B668" s="40"/>
      <c r="C668" s="284" t="s">
        <v>1077</v>
      </c>
      <c r="D668" s="284" t="s">
        <v>310</v>
      </c>
      <c r="E668" s="285" t="s">
        <v>1078</v>
      </c>
      <c r="F668" s="286" t="s">
        <v>1079</v>
      </c>
      <c r="G668" s="287" t="s">
        <v>289</v>
      </c>
      <c r="H668" s="288">
        <v>0.098</v>
      </c>
      <c r="I668" s="289"/>
      <c r="J668" s="290">
        <f>ROUND(I668*H668,2)</f>
        <v>0</v>
      </c>
      <c r="K668" s="286" t="s">
        <v>210</v>
      </c>
      <c r="L668" s="291"/>
      <c r="M668" s="292" t="s">
        <v>1</v>
      </c>
      <c r="N668" s="293" t="s">
        <v>41</v>
      </c>
      <c r="O668" s="92"/>
      <c r="P668" s="236">
        <f>O668*H668</f>
        <v>0</v>
      </c>
      <c r="Q668" s="236">
        <v>1</v>
      </c>
      <c r="R668" s="236">
        <f>Q668*H668</f>
        <v>0.098</v>
      </c>
      <c r="S668" s="236">
        <v>0</v>
      </c>
      <c r="T668" s="237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8" t="s">
        <v>403</v>
      </c>
      <c r="AT668" s="238" t="s">
        <v>310</v>
      </c>
      <c r="AU668" s="238" t="s">
        <v>86</v>
      </c>
      <c r="AY668" s="18" t="s">
        <v>191</v>
      </c>
      <c r="BE668" s="239">
        <f>IF(N668="základní",J668,0)</f>
        <v>0</v>
      </c>
      <c r="BF668" s="239">
        <f>IF(N668="snížená",J668,0)</f>
        <v>0</v>
      </c>
      <c r="BG668" s="239">
        <f>IF(N668="zákl. přenesená",J668,0)</f>
        <v>0</v>
      </c>
      <c r="BH668" s="239">
        <f>IF(N668="sníž. přenesená",J668,0)</f>
        <v>0</v>
      </c>
      <c r="BI668" s="239">
        <f>IF(N668="nulová",J668,0)</f>
        <v>0</v>
      </c>
      <c r="BJ668" s="18" t="s">
        <v>84</v>
      </c>
      <c r="BK668" s="239">
        <f>ROUND(I668*H668,2)</f>
        <v>0</v>
      </c>
      <c r="BL668" s="18" t="s">
        <v>309</v>
      </c>
      <c r="BM668" s="238" t="s">
        <v>1080</v>
      </c>
    </row>
    <row r="669" spans="1:51" s="13" customFormat="1" ht="12">
      <c r="A669" s="13"/>
      <c r="B669" s="240"/>
      <c r="C669" s="241"/>
      <c r="D669" s="242" t="s">
        <v>200</v>
      </c>
      <c r="E669" s="241"/>
      <c r="F669" s="244" t="s">
        <v>1081</v>
      </c>
      <c r="G669" s="241"/>
      <c r="H669" s="245">
        <v>0.098</v>
      </c>
      <c r="I669" s="246"/>
      <c r="J669" s="241"/>
      <c r="K669" s="241"/>
      <c r="L669" s="247"/>
      <c r="M669" s="248"/>
      <c r="N669" s="249"/>
      <c r="O669" s="249"/>
      <c r="P669" s="249"/>
      <c r="Q669" s="249"/>
      <c r="R669" s="249"/>
      <c r="S669" s="249"/>
      <c r="T669" s="250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1" t="s">
        <v>200</v>
      </c>
      <c r="AU669" s="251" t="s">
        <v>86</v>
      </c>
      <c r="AV669" s="13" t="s">
        <v>86</v>
      </c>
      <c r="AW669" s="13" t="s">
        <v>4</v>
      </c>
      <c r="AX669" s="13" t="s">
        <v>84</v>
      </c>
      <c r="AY669" s="251" t="s">
        <v>191</v>
      </c>
    </row>
    <row r="670" spans="1:65" s="2" customFormat="1" ht="24.15" customHeight="1">
      <c r="A670" s="39"/>
      <c r="B670" s="40"/>
      <c r="C670" s="227" t="s">
        <v>1082</v>
      </c>
      <c r="D670" s="227" t="s">
        <v>193</v>
      </c>
      <c r="E670" s="228" t="s">
        <v>1083</v>
      </c>
      <c r="F670" s="229" t="s">
        <v>1084</v>
      </c>
      <c r="G670" s="230" t="s">
        <v>196</v>
      </c>
      <c r="H670" s="231">
        <v>165.49</v>
      </c>
      <c r="I670" s="232"/>
      <c r="J670" s="233">
        <f>ROUND(I670*H670,2)</f>
        <v>0</v>
      </c>
      <c r="K670" s="229" t="s">
        <v>210</v>
      </c>
      <c r="L670" s="45"/>
      <c r="M670" s="234" t="s">
        <v>1</v>
      </c>
      <c r="N670" s="235" t="s">
        <v>41</v>
      </c>
      <c r="O670" s="92"/>
      <c r="P670" s="236">
        <f>O670*H670</f>
        <v>0</v>
      </c>
      <c r="Q670" s="236">
        <v>0</v>
      </c>
      <c r="R670" s="236">
        <f>Q670*H670</f>
        <v>0</v>
      </c>
      <c r="S670" s="236">
        <v>0</v>
      </c>
      <c r="T670" s="237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8" t="s">
        <v>309</v>
      </c>
      <c r="AT670" s="238" t="s">
        <v>193</v>
      </c>
      <c r="AU670" s="238" t="s">
        <v>86</v>
      </c>
      <c r="AY670" s="18" t="s">
        <v>191</v>
      </c>
      <c r="BE670" s="239">
        <f>IF(N670="základní",J670,0)</f>
        <v>0</v>
      </c>
      <c r="BF670" s="239">
        <f>IF(N670="snížená",J670,0)</f>
        <v>0</v>
      </c>
      <c r="BG670" s="239">
        <f>IF(N670="zákl. přenesená",J670,0)</f>
        <v>0</v>
      </c>
      <c r="BH670" s="239">
        <f>IF(N670="sníž. přenesená",J670,0)</f>
        <v>0</v>
      </c>
      <c r="BI670" s="239">
        <f>IF(N670="nulová",J670,0)</f>
        <v>0</v>
      </c>
      <c r="BJ670" s="18" t="s">
        <v>84</v>
      </c>
      <c r="BK670" s="239">
        <f>ROUND(I670*H670,2)</f>
        <v>0</v>
      </c>
      <c r="BL670" s="18" t="s">
        <v>309</v>
      </c>
      <c r="BM670" s="238" t="s">
        <v>1085</v>
      </c>
    </row>
    <row r="671" spans="1:51" s="13" customFormat="1" ht="12">
      <c r="A671" s="13"/>
      <c r="B671" s="240"/>
      <c r="C671" s="241"/>
      <c r="D671" s="242" t="s">
        <v>200</v>
      </c>
      <c r="E671" s="243" t="s">
        <v>1</v>
      </c>
      <c r="F671" s="244" t="s">
        <v>1086</v>
      </c>
      <c r="G671" s="241"/>
      <c r="H671" s="245">
        <v>35.36</v>
      </c>
      <c r="I671" s="246"/>
      <c r="J671" s="241"/>
      <c r="K671" s="241"/>
      <c r="L671" s="247"/>
      <c r="M671" s="248"/>
      <c r="N671" s="249"/>
      <c r="O671" s="249"/>
      <c r="P671" s="249"/>
      <c r="Q671" s="249"/>
      <c r="R671" s="249"/>
      <c r="S671" s="249"/>
      <c r="T671" s="25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1" t="s">
        <v>200</v>
      </c>
      <c r="AU671" s="251" t="s">
        <v>86</v>
      </c>
      <c r="AV671" s="13" t="s">
        <v>86</v>
      </c>
      <c r="AW671" s="13" t="s">
        <v>32</v>
      </c>
      <c r="AX671" s="13" t="s">
        <v>76</v>
      </c>
      <c r="AY671" s="251" t="s">
        <v>191</v>
      </c>
    </row>
    <row r="672" spans="1:51" s="13" customFormat="1" ht="12">
      <c r="A672" s="13"/>
      <c r="B672" s="240"/>
      <c r="C672" s="241"/>
      <c r="D672" s="242" t="s">
        <v>200</v>
      </c>
      <c r="E672" s="243" t="s">
        <v>1</v>
      </c>
      <c r="F672" s="244" t="s">
        <v>1087</v>
      </c>
      <c r="G672" s="241"/>
      <c r="H672" s="245">
        <v>130.13</v>
      </c>
      <c r="I672" s="246"/>
      <c r="J672" s="241"/>
      <c r="K672" s="241"/>
      <c r="L672" s="247"/>
      <c r="M672" s="248"/>
      <c r="N672" s="249"/>
      <c r="O672" s="249"/>
      <c r="P672" s="249"/>
      <c r="Q672" s="249"/>
      <c r="R672" s="249"/>
      <c r="S672" s="249"/>
      <c r="T672" s="25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1" t="s">
        <v>200</v>
      </c>
      <c r="AU672" s="251" t="s">
        <v>86</v>
      </c>
      <c r="AV672" s="13" t="s">
        <v>86</v>
      </c>
      <c r="AW672" s="13" t="s">
        <v>32</v>
      </c>
      <c r="AX672" s="13" t="s">
        <v>76</v>
      </c>
      <c r="AY672" s="251" t="s">
        <v>191</v>
      </c>
    </row>
    <row r="673" spans="1:51" s="14" customFormat="1" ht="12">
      <c r="A673" s="14"/>
      <c r="B673" s="252"/>
      <c r="C673" s="253"/>
      <c r="D673" s="242" t="s">
        <v>200</v>
      </c>
      <c r="E673" s="254" t="s">
        <v>1</v>
      </c>
      <c r="F673" s="255" t="s">
        <v>214</v>
      </c>
      <c r="G673" s="253"/>
      <c r="H673" s="256">
        <v>165.49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2" t="s">
        <v>200</v>
      </c>
      <c r="AU673" s="262" t="s">
        <v>86</v>
      </c>
      <c r="AV673" s="14" t="s">
        <v>198</v>
      </c>
      <c r="AW673" s="14" t="s">
        <v>32</v>
      </c>
      <c r="AX673" s="14" t="s">
        <v>84</v>
      </c>
      <c r="AY673" s="262" t="s">
        <v>191</v>
      </c>
    </row>
    <row r="674" spans="1:65" s="2" customFormat="1" ht="16.5" customHeight="1">
      <c r="A674" s="39"/>
      <c r="B674" s="40"/>
      <c r="C674" s="284" t="s">
        <v>1088</v>
      </c>
      <c r="D674" s="284" t="s">
        <v>310</v>
      </c>
      <c r="E674" s="285" t="s">
        <v>1078</v>
      </c>
      <c r="F674" s="286" t="s">
        <v>1079</v>
      </c>
      <c r="G674" s="287" t="s">
        <v>289</v>
      </c>
      <c r="H674" s="288">
        <v>0.056</v>
      </c>
      <c r="I674" s="289"/>
      <c r="J674" s="290">
        <f>ROUND(I674*H674,2)</f>
        <v>0</v>
      </c>
      <c r="K674" s="286" t="s">
        <v>210</v>
      </c>
      <c r="L674" s="291"/>
      <c r="M674" s="292" t="s">
        <v>1</v>
      </c>
      <c r="N674" s="293" t="s">
        <v>41</v>
      </c>
      <c r="O674" s="92"/>
      <c r="P674" s="236">
        <f>O674*H674</f>
        <v>0</v>
      </c>
      <c r="Q674" s="236">
        <v>1</v>
      </c>
      <c r="R674" s="236">
        <f>Q674*H674</f>
        <v>0.056</v>
      </c>
      <c r="S674" s="236">
        <v>0</v>
      </c>
      <c r="T674" s="237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8" t="s">
        <v>403</v>
      </c>
      <c r="AT674" s="238" t="s">
        <v>310</v>
      </c>
      <c r="AU674" s="238" t="s">
        <v>86</v>
      </c>
      <c r="AY674" s="18" t="s">
        <v>191</v>
      </c>
      <c r="BE674" s="239">
        <f>IF(N674="základní",J674,0)</f>
        <v>0</v>
      </c>
      <c r="BF674" s="239">
        <f>IF(N674="snížená",J674,0)</f>
        <v>0</v>
      </c>
      <c r="BG674" s="239">
        <f>IF(N674="zákl. přenesená",J674,0)</f>
        <v>0</v>
      </c>
      <c r="BH674" s="239">
        <f>IF(N674="sníž. přenesená",J674,0)</f>
        <v>0</v>
      </c>
      <c r="BI674" s="239">
        <f>IF(N674="nulová",J674,0)</f>
        <v>0</v>
      </c>
      <c r="BJ674" s="18" t="s">
        <v>84</v>
      </c>
      <c r="BK674" s="239">
        <f>ROUND(I674*H674,2)</f>
        <v>0</v>
      </c>
      <c r="BL674" s="18" t="s">
        <v>309</v>
      </c>
      <c r="BM674" s="238" t="s">
        <v>1089</v>
      </c>
    </row>
    <row r="675" spans="1:51" s="13" customFormat="1" ht="12">
      <c r="A675" s="13"/>
      <c r="B675" s="240"/>
      <c r="C675" s="241"/>
      <c r="D675" s="242" t="s">
        <v>200</v>
      </c>
      <c r="E675" s="241"/>
      <c r="F675" s="244" t="s">
        <v>1090</v>
      </c>
      <c r="G675" s="241"/>
      <c r="H675" s="245">
        <v>0.056</v>
      </c>
      <c r="I675" s="246"/>
      <c r="J675" s="241"/>
      <c r="K675" s="241"/>
      <c r="L675" s="247"/>
      <c r="M675" s="248"/>
      <c r="N675" s="249"/>
      <c r="O675" s="249"/>
      <c r="P675" s="249"/>
      <c r="Q675" s="249"/>
      <c r="R675" s="249"/>
      <c r="S675" s="249"/>
      <c r="T675" s="25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1" t="s">
        <v>200</v>
      </c>
      <c r="AU675" s="251" t="s">
        <v>86</v>
      </c>
      <c r="AV675" s="13" t="s">
        <v>86</v>
      </c>
      <c r="AW675" s="13" t="s">
        <v>4</v>
      </c>
      <c r="AX675" s="13" t="s">
        <v>84</v>
      </c>
      <c r="AY675" s="251" t="s">
        <v>191</v>
      </c>
    </row>
    <row r="676" spans="1:65" s="2" customFormat="1" ht="24.15" customHeight="1">
      <c r="A676" s="39"/>
      <c r="B676" s="40"/>
      <c r="C676" s="227" t="s">
        <v>1091</v>
      </c>
      <c r="D676" s="227" t="s">
        <v>193</v>
      </c>
      <c r="E676" s="228" t="s">
        <v>1092</v>
      </c>
      <c r="F676" s="229" t="s">
        <v>1093</v>
      </c>
      <c r="G676" s="230" t="s">
        <v>196</v>
      </c>
      <c r="H676" s="231">
        <v>295.944</v>
      </c>
      <c r="I676" s="232"/>
      <c r="J676" s="233">
        <f>ROUND(I676*H676,2)</f>
        <v>0</v>
      </c>
      <c r="K676" s="229" t="s">
        <v>210</v>
      </c>
      <c r="L676" s="45"/>
      <c r="M676" s="234" t="s">
        <v>1</v>
      </c>
      <c r="N676" s="235" t="s">
        <v>41</v>
      </c>
      <c r="O676" s="92"/>
      <c r="P676" s="236">
        <f>O676*H676</f>
        <v>0</v>
      </c>
      <c r="Q676" s="236">
        <v>0.0004</v>
      </c>
      <c r="R676" s="236">
        <f>Q676*H676</f>
        <v>0.11837760000000001</v>
      </c>
      <c r="S676" s="236">
        <v>0</v>
      </c>
      <c r="T676" s="237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8" t="s">
        <v>309</v>
      </c>
      <c r="AT676" s="238" t="s">
        <v>193</v>
      </c>
      <c r="AU676" s="238" t="s">
        <v>86</v>
      </c>
      <c r="AY676" s="18" t="s">
        <v>191</v>
      </c>
      <c r="BE676" s="239">
        <f>IF(N676="základní",J676,0)</f>
        <v>0</v>
      </c>
      <c r="BF676" s="239">
        <f>IF(N676="snížená",J676,0)</f>
        <v>0</v>
      </c>
      <c r="BG676" s="239">
        <f>IF(N676="zákl. přenesená",J676,0)</f>
        <v>0</v>
      </c>
      <c r="BH676" s="239">
        <f>IF(N676="sníž. přenesená",J676,0)</f>
        <v>0</v>
      </c>
      <c r="BI676" s="239">
        <f>IF(N676="nulová",J676,0)</f>
        <v>0</v>
      </c>
      <c r="BJ676" s="18" t="s">
        <v>84</v>
      </c>
      <c r="BK676" s="239">
        <f>ROUND(I676*H676,2)</f>
        <v>0</v>
      </c>
      <c r="BL676" s="18" t="s">
        <v>309</v>
      </c>
      <c r="BM676" s="238" t="s">
        <v>1094</v>
      </c>
    </row>
    <row r="677" spans="1:51" s="13" customFormat="1" ht="12">
      <c r="A677" s="13"/>
      <c r="B677" s="240"/>
      <c r="C677" s="241"/>
      <c r="D677" s="242" t="s">
        <v>200</v>
      </c>
      <c r="E677" s="243" t="s">
        <v>1</v>
      </c>
      <c r="F677" s="244" t="s">
        <v>1076</v>
      </c>
      <c r="G677" s="241"/>
      <c r="H677" s="245">
        <v>295.944</v>
      </c>
      <c r="I677" s="246"/>
      <c r="J677" s="241"/>
      <c r="K677" s="241"/>
      <c r="L677" s="247"/>
      <c r="M677" s="248"/>
      <c r="N677" s="249"/>
      <c r="O677" s="249"/>
      <c r="P677" s="249"/>
      <c r="Q677" s="249"/>
      <c r="R677" s="249"/>
      <c r="S677" s="249"/>
      <c r="T677" s="25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1" t="s">
        <v>200</v>
      </c>
      <c r="AU677" s="251" t="s">
        <v>86</v>
      </c>
      <c r="AV677" s="13" t="s">
        <v>86</v>
      </c>
      <c r="AW677" s="13" t="s">
        <v>32</v>
      </c>
      <c r="AX677" s="13" t="s">
        <v>84</v>
      </c>
      <c r="AY677" s="251" t="s">
        <v>191</v>
      </c>
    </row>
    <row r="678" spans="1:65" s="2" customFormat="1" ht="44.25" customHeight="1">
      <c r="A678" s="39"/>
      <c r="B678" s="40"/>
      <c r="C678" s="284" t="s">
        <v>1095</v>
      </c>
      <c r="D678" s="284" t="s">
        <v>310</v>
      </c>
      <c r="E678" s="285" t="s">
        <v>1096</v>
      </c>
      <c r="F678" s="286" t="s">
        <v>1097</v>
      </c>
      <c r="G678" s="287" t="s">
        <v>196</v>
      </c>
      <c r="H678" s="288">
        <v>344.923</v>
      </c>
      <c r="I678" s="289"/>
      <c r="J678" s="290">
        <f>ROUND(I678*H678,2)</f>
        <v>0</v>
      </c>
      <c r="K678" s="286" t="s">
        <v>210</v>
      </c>
      <c r="L678" s="291"/>
      <c r="M678" s="292" t="s">
        <v>1</v>
      </c>
      <c r="N678" s="293" t="s">
        <v>41</v>
      </c>
      <c r="O678" s="92"/>
      <c r="P678" s="236">
        <f>O678*H678</f>
        <v>0</v>
      </c>
      <c r="Q678" s="236">
        <v>0.0054</v>
      </c>
      <c r="R678" s="236">
        <f>Q678*H678</f>
        <v>1.8625842000000001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403</v>
      </c>
      <c r="AT678" s="238" t="s">
        <v>310</v>
      </c>
      <c r="AU678" s="238" t="s">
        <v>86</v>
      </c>
      <c r="AY678" s="18" t="s">
        <v>191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84</v>
      </c>
      <c r="BK678" s="239">
        <f>ROUND(I678*H678,2)</f>
        <v>0</v>
      </c>
      <c r="BL678" s="18" t="s">
        <v>309</v>
      </c>
      <c r="BM678" s="238" t="s">
        <v>1098</v>
      </c>
    </row>
    <row r="679" spans="1:51" s="13" customFormat="1" ht="12">
      <c r="A679" s="13"/>
      <c r="B679" s="240"/>
      <c r="C679" s="241"/>
      <c r="D679" s="242" t="s">
        <v>200</v>
      </c>
      <c r="E679" s="241"/>
      <c r="F679" s="244" t="s">
        <v>1099</v>
      </c>
      <c r="G679" s="241"/>
      <c r="H679" s="245">
        <v>344.923</v>
      </c>
      <c r="I679" s="246"/>
      <c r="J679" s="241"/>
      <c r="K679" s="241"/>
      <c r="L679" s="247"/>
      <c r="M679" s="248"/>
      <c r="N679" s="249"/>
      <c r="O679" s="249"/>
      <c r="P679" s="249"/>
      <c r="Q679" s="249"/>
      <c r="R679" s="249"/>
      <c r="S679" s="249"/>
      <c r="T679" s="25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1" t="s">
        <v>200</v>
      </c>
      <c r="AU679" s="251" t="s">
        <v>86</v>
      </c>
      <c r="AV679" s="13" t="s">
        <v>86</v>
      </c>
      <c r="AW679" s="13" t="s">
        <v>4</v>
      </c>
      <c r="AX679" s="13" t="s">
        <v>84</v>
      </c>
      <c r="AY679" s="251" t="s">
        <v>191</v>
      </c>
    </row>
    <row r="680" spans="1:65" s="2" customFormat="1" ht="33" customHeight="1">
      <c r="A680" s="39"/>
      <c r="B680" s="40"/>
      <c r="C680" s="227" t="s">
        <v>1100</v>
      </c>
      <c r="D680" s="227" t="s">
        <v>193</v>
      </c>
      <c r="E680" s="228" t="s">
        <v>1101</v>
      </c>
      <c r="F680" s="229" t="s">
        <v>1102</v>
      </c>
      <c r="G680" s="230" t="s">
        <v>196</v>
      </c>
      <c r="H680" s="231">
        <v>165.49</v>
      </c>
      <c r="I680" s="232"/>
      <c r="J680" s="233">
        <f>ROUND(I680*H680,2)</f>
        <v>0</v>
      </c>
      <c r="K680" s="229" t="s">
        <v>210</v>
      </c>
      <c r="L680" s="45"/>
      <c r="M680" s="234" t="s">
        <v>1</v>
      </c>
      <c r="N680" s="235" t="s">
        <v>41</v>
      </c>
      <c r="O680" s="92"/>
      <c r="P680" s="236">
        <f>O680*H680</f>
        <v>0</v>
      </c>
      <c r="Q680" s="236">
        <v>0.00058</v>
      </c>
      <c r="R680" s="236">
        <f>Q680*H680</f>
        <v>0.0959842</v>
      </c>
      <c r="S680" s="236">
        <v>0</v>
      </c>
      <c r="T680" s="237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8" t="s">
        <v>309</v>
      </c>
      <c r="AT680" s="238" t="s">
        <v>193</v>
      </c>
      <c r="AU680" s="238" t="s">
        <v>86</v>
      </c>
      <c r="AY680" s="18" t="s">
        <v>191</v>
      </c>
      <c r="BE680" s="239">
        <f>IF(N680="základní",J680,0)</f>
        <v>0</v>
      </c>
      <c r="BF680" s="239">
        <f>IF(N680="snížená",J680,0)</f>
        <v>0</v>
      </c>
      <c r="BG680" s="239">
        <f>IF(N680="zákl. přenesená",J680,0)</f>
        <v>0</v>
      </c>
      <c r="BH680" s="239">
        <f>IF(N680="sníž. přenesená",J680,0)</f>
        <v>0</v>
      </c>
      <c r="BI680" s="239">
        <f>IF(N680="nulová",J680,0)</f>
        <v>0</v>
      </c>
      <c r="BJ680" s="18" t="s">
        <v>84</v>
      </c>
      <c r="BK680" s="239">
        <f>ROUND(I680*H680,2)</f>
        <v>0</v>
      </c>
      <c r="BL680" s="18" t="s">
        <v>309</v>
      </c>
      <c r="BM680" s="238" t="s">
        <v>1103</v>
      </c>
    </row>
    <row r="681" spans="1:51" s="13" customFormat="1" ht="12">
      <c r="A681" s="13"/>
      <c r="B681" s="240"/>
      <c r="C681" s="241"/>
      <c r="D681" s="242" t="s">
        <v>200</v>
      </c>
      <c r="E681" s="243" t="s">
        <v>1</v>
      </c>
      <c r="F681" s="244" t="s">
        <v>1086</v>
      </c>
      <c r="G681" s="241"/>
      <c r="H681" s="245">
        <v>35.36</v>
      </c>
      <c r="I681" s="246"/>
      <c r="J681" s="241"/>
      <c r="K681" s="241"/>
      <c r="L681" s="247"/>
      <c r="M681" s="248"/>
      <c r="N681" s="249"/>
      <c r="O681" s="249"/>
      <c r="P681" s="249"/>
      <c r="Q681" s="249"/>
      <c r="R681" s="249"/>
      <c r="S681" s="249"/>
      <c r="T681" s="250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1" t="s">
        <v>200</v>
      </c>
      <c r="AU681" s="251" t="s">
        <v>86</v>
      </c>
      <c r="AV681" s="13" t="s">
        <v>86</v>
      </c>
      <c r="AW681" s="13" t="s">
        <v>32</v>
      </c>
      <c r="AX681" s="13" t="s">
        <v>76</v>
      </c>
      <c r="AY681" s="251" t="s">
        <v>191</v>
      </c>
    </row>
    <row r="682" spans="1:51" s="13" customFormat="1" ht="12">
      <c r="A682" s="13"/>
      <c r="B682" s="240"/>
      <c r="C682" s="241"/>
      <c r="D682" s="242" t="s">
        <v>200</v>
      </c>
      <c r="E682" s="243" t="s">
        <v>1</v>
      </c>
      <c r="F682" s="244" t="s">
        <v>1087</v>
      </c>
      <c r="G682" s="241"/>
      <c r="H682" s="245">
        <v>130.13</v>
      </c>
      <c r="I682" s="246"/>
      <c r="J682" s="241"/>
      <c r="K682" s="241"/>
      <c r="L682" s="247"/>
      <c r="M682" s="248"/>
      <c r="N682" s="249"/>
      <c r="O682" s="249"/>
      <c r="P682" s="249"/>
      <c r="Q682" s="249"/>
      <c r="R682" s="249"/>
      <c r="S682" s="249"/>
      <c r="T682" s="25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1" t="s">
        <v>200</v>
      </c>
      <c r="AU682" s="251" t="s">
        <v>86</v>
      </c>
      <c r="AV682" s="13" t="s">
        <v>86</v>
      </c>
      <c r="AW682" s="13" t="s">
        <v>32</v>
      </c>
      <c r="AX682" s="13" t="s">
        <v>76</v>
      </c>
      <c r="AY682" s="251" t="s">
        <v>191</v>
      </c>
    </row>
    <row r="683" spans="1:51" s="14" customFormat="1" ht="12">
      <c r="A683" s="14"/>
      <c r="B683" s="252"/>
      <c r="C683" s="253"/>
      <c r="D683" s="242" t="s">
        <v>200</v>
      </c>
      <c r="E683" s="254" t="s">
        <v>1</v>
      </c>
      <c r="F683" s="255" t="s">
        <v>214</v>
      </c>
      <c r="G683" s="253"/>
      <c r="H683" s="256">
        <v>165.49</v>
      </c>
      <c r="I683" s="257"/>
      <c r="J683" s="253"/>
      <c r="K683" s="253"/>
      <c r="L683" s="258"/>
      <c r="M683" s="259"/>
      <c r="N683" s="260"/>
      <c r="O683" s="260"/>
      <c r="P683" s="260"/>
      <c r="Q683" s="260"/>
      <c r="R683" s="260"/>
      <c r="S683" s="260"/>
      <c r="T683" s="26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2" t="s">
        <v>200</v>
      </c>
      <c r="AU683" s="262" t="s">
        <v>86</v>
      </c>
      <c r="AV683" s="14" t="s">
        <v>198</v>
      </c>
      <c r="AW683" s="14" t="s">
        <v>32</v>
      </c>
      <c r="AX683" s="14" t="s">
        <v>84</v>
      </c>
      <c r="AY683" s="262" t="s">
        <v>191</v>
      </c>
    </row>
    <row r="684" spans="1:65" s="2" customFormat="1" ht="24.15" customHeight="1">
      <c r="A684" s="39"/>
      <c r="B684" s="40"/>
      <c r="C684" s="227" t="s">
        <v>1104</v>
      </c>
      <c r="D684" s="227" t="s">
        <v>193</v>
      </c>
      <c r="E684" s="228" t="s">
        <v>1105</v>
      </c>
      <c r="F684" s="229" t="s">
        <v>1106</v>
      </c>
      <c r="G684" s="230" t="s">
        <v>196</v>
      </c>
      <c r="H684" s="231">
        <v>165.49</v>
      </c>
      <c r="I684" s="232"/>
      <c r="J684" s="233">
        <f>ROUND(I684*H684,2)</f>
        <v>0</v>
      </c>
      <c r="K684" s="229" t="s">
        <v>210</v>
      </c>
      <c r="L684" s="45"/>
      <c r="M684" s="234" t="s">
        <v>1</v>
      </c>
      <c r="N684" s="235" t="s">
        <v>41</v>
      </c>
      <c r="O684" s="92"/>
      <c r="P684" s="236">
        <f>O684*H684</f>
        <v>0</v>
      </c>
      <c r="Q684" s="236">
        <v>0</v>
      </c>
      <c r="R684" s="236">
        <f>Q684*H684</f>
        <v>0</v>
      </c>
      <c r="S684" s="236">
        <v>0</v>
      </c>
      <c r="T684" s="237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38" t="s">
        <v>309</v>
      </c>
      <c r="AT684" s="238" t="s">
        <v>193</v>
      </c>
      <c r="AU684" s="238" t="s">
        <v>86</v>
      </c>
      <c r="AY684" s="18" t="s">
        <v>191</v>
      </c>
      <c r="BE684" s="239">
        <f>IF(N684="základní",J684,0)</f>
        <v>0</v>
      </c>
      <c r="BF684" s="239">
        <f>IF(N684="snížená",J684,0)</f>
        <v>0</v>
      </c>
      <c r="BG684" s="239">
        <f>IF(N684="zákl. přenesená",J684,0)</f>
        <v>0</v>
      </c>
      <c r="BH684" s="239">
        <f>IF(N684="sníž. přenesená",J684,0)</f>
        <v>0</v>
      </c>
      <c r="BI684" s="239">
        <f>IF(N684="nulová",J684,0)</f>
        <v>0</v>
      </c>
      <c r="BJ684" s="18" t="s">
        <v>84</v>
      </c>
      <c r="BK684" s="239">
        <f>ROUND(I684*H684,2)</f>
        <v>0</v>
      </c>
      <c r="BL684" s="18" t="s">
        <v>309</v>
      </c>
      <c r="BM684" s="238" t="s">
        <v>1107</v>
      </c>
    </row>
    <row r="685" spans="1:51" s="13" customFormat="1" ht="12">
      <c r="A685" s="13"/>
      <c r="B685" s="240"/>
      <c r="C685" s="241"/>
      <c r="D685" s="242" t="s">
        <v>200</v>
      </c>
      <c r="E685" s="243" t="s">
        <v>1</v>
      </c>
      <c r="F685" s="244" t="s">
        <v>1086</v>
      </c>
      <c r="G685" s="241"/>
      <c r="H685" s="245">
        <v>35.36</v>
      </c>
      <c r="I685" s="246"/>
      <c r="J685" s="241"/>
      <c r="K685" s="241"/>
      <c r="L685" s="247"/>
      <c r="M685" s="248"/>
      <c r="N685" s="249"/>
      <c r="O685" s="249"/>
      <c r="P685" s="249"/>
      <c r="Q685" s="249"/>
      <c r="R685" s="249"/>
      <c r="S685" s="249"/>
      <c r="T685" s="25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1" t="s">
        <v>200</v>
      </c>
      <c r="AU685" s="251" t="s">
        <v>86</v>
      </c>
      <c r="AV685" s="13" t="s">
        <v>86</v>
      </c>
      <c r="AW685" s="13" t="s">
        <v>32</v>
      </c>
      <c r="AX685" s="13" t="s">
        <v>76</v>
      </c>
      <c r="AY685" s="251" t="s">
        <v>191</v>
      </c>
    </row>
    <row r="686" spans="1:51" s="13" customFormat="1" ht="12">
      <c r="A686" s="13"/>
      <c r="B686" s="240"/>
      <c r="C686" s="241"/>
      <c r="D686" s="242" t="s">
        <v>200</v>
      </c>
      <c r="E686" s="243" t="s">
        <v>1</v>
      </c>
      <c r="F686" s="244" t="s">
        <v>1087</v>
      </c>
      <c r="G686" s="241"/>
      <c r="H686" s="245">
        <v>130.13</v>
      </c>
      <c r="I686" s="246"/>
      <c r="J686" s="241"/>
      <c r="K686" s="241"/>
      <c r="L686" s="247"/>
      <c r="M686" s="248"/>
      <c r="N686" s="249"/>
      <c r="O686" s="249"/>
      <c r="P686" s="249"/>
      <c r="Q686" s="249"/>
      <c r="R686" s="249"/>
      <c r="S686" s="249"/>
      <c r="T686" s="25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1" t="s">
        <v>200</v>
      </c>
      <c r="AU686" s="251" t="s">
        <v>86</v>
      </c>
      <c r="AV686" s="13" t="s">
        <v>86</v>
      </c>
      <c r="AW686" s="13" t="s">
        <v>32</v>
      </c>
      <c r="AX686" s="13" t="s">
        <v>76</v>
      </c>
      <c r="AY686" s="251" t="s">
        <v>191</v>
      </c>
    </row>
    <row r="687" spans="1:51" s="14" customFormat="1" ht="12">
      <c r="A687" s="14"/>
      <c r="B687" s="252"/>
      <c r="C687" s="253"/>
      <c r="D687" s="242" t="s">
        <v>200</v>
      </c>
      <c r="E687" s="254" t="s">
        <v>1</v>
      </c>
      <c r="F687" s="255" t="s">
        <v>214</v>
      </c>
      <c r="G687" s="253"/>
      <c r="H687" s="256">
        <v>165.49</v>
      </c>
      <c r="I687" s="257"/>
      <c r="J687" s="253"/>
      <c r="K687" s="253"/>
      <c r="L687" s="258"/>
      <c r="M687" s="259"/>
      <c r="N687" s="260"/>
      <c r="O687" s="260"/>
      <c r="P687" s="260"/>
      <c r="Q687" s="260"/>
      <c r="R687" s="260"/>
      <c r="S687" s="260"/>
      <c r="T687" s="261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2" t="s">
        <v>200</v>
      </c>
      <c r="AU687" s="262" t="s">
        <v>86</v>
      </c>
      <c r="AV687" s="14" t="s">
        <v>198</v>
      </c>
      <c r="AW687" s="14" t="s">
        <v>32</v>
      </c>
      <c r="AX687" s="14" t="s">
        <v>84</v>
      </c>
      <c r="AY687" s="262" t="s">
        <v>191</v>
      </c>
    </row>
    <row r="688" spans="1:65" s="2" customFormat="1" ht="16.5" customHeight="1">
      <c r="A688" s="39"/>
      <c r="B688" s="40"/>
      <c r="C688" s="284" t="s">
        <v>1108</v>
      </c>
      <c r="D688" s="284" t="s">
        <v>310</v>
      </c>
      <c r="E688" s="285" t="s">
        <v>1109</v>
      </c>
      <c r="F688" s="286" t="s">
        <v>1110</v>
      </c>
      <c r="G688" s="287" t="s">
        <v>1111</v>
      </c>
      <c r="H688" s="288">
        <v>165.49</v>
      </c>
      <c r="I688" s="289"/>
      <c r="J688" s="290">
        <f>ROUND(I688*H688,2)</f>
        <v>0</v>
      </c>
      <c r="K688" s="286" t="s">
        <v>1</v>
      </c>
      <c r="L688" s="291"/>
      <c r="M688" s="292" t="s">
        <v>1</v>
      </c>
      <c r="N688" s="293" t="s">
        <v>41</v>
      </c>
      <c r="O688" s="92"/>
      <c r="P688" s="236">
        <f>O688*H688</f>
        <v>0</v>
      </c>
      <c r="Q688" s="236">
        <v>0.001</v>
      </c>
      <c r="R688" s="236">
        <f>Q688*H688</f>
        <v>0.16549000000000003</v>
      </c>
      <c r="S688" s="236">
        <v>0</v>
      </c>
      <c r="T688" s="237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8" t="s">
        <v>403</v>
      </c>
      <c r="AT688" s="238" t="s">
        <v>310</v>
      </c>
      <c r="AU688" s="238" t="s">
        <v>86</v>
      </c>
      <c r="AY688" s="18" t="s">
        <v>191</v>
      </c>
      <c r="BE688" s="239">
        <f>IF(N688="základní",J688,0)</f>
        <v>0</v>
      </c>
      <c r="BF688" s="239">
        <f>IF(N688="snížená",J688,0)</f>
        <v>0</v>
      </c>
      <c r="BG688" s="239">
        <f>IF(N688="zákl. přenesená",J688,0)</f>
        <v>0</v>
      </c>
      <c r="BH688" s="239">
        <f>IF(N688="sníž. přenesená",J688,0)</f>
        <v>0</v>
      </c>
      <c r="BI688" s="239">
        <f>IF(N688="nulová",J688,0)</f>
        <v>0</v>
      </c>
      <c r="BJ688" s="18" t="s">
        <v>84</v>
      </c>
      <c r="BK688" s="239">
        <f>ROUND(I688*H688,2)</f>
        <v>0</v>
      </c>
      <c r="BL688" s="18" t="s">
        <v>309</v>
      </c>
      <c r="BM688" s="238" t="s">
        <v>1112</v>
      </c>
    </row>
    <row r="689" spans="1:65" s="2" customFormat="1" ht="24.15" customHeight="1">
      <c r="A689" s="39"/>
      <c r="B689" s="40"/>
      <c r="C689" s="227" t="s">
        <v>1113</v>
      </c>
      <c r="D689" s="227" t="s">
        <v>193</v>
      </c>
      <c r="E689" s="228" t="s">
        <v>1114</v>
      </c>
      <c r="F689" s="229" t="s">
        <v>1115</v>
      </c>
      <c r="G689" s="230" t="s">
        <v>400</v>
      </c>
      <c r="H689" s="231">
        <v>53</v>
      </c>
      <c r="I689" s="232"/>
      <c r="J689" s="233">
        <f>ROUND(I689*H689,2)</f>
        <v>0</v>
      </c>
      <c r="K689" s="229" t="s">
        <v>197</v>
      </c>
      <c r="L689" s="45"/>
      <c r="M689" s="234" t="s">
        <v>1</v>
      </c>
      <c r="N689" s="235" t="s">
        <v>41</v>
      </c>
      <c r="O689" s="92"/>
      <c r="P689" s="236">
        <f>O689*H689</f>
        <v>0</v>
      </c>
      <c r="Q689" s="236">
        <v>0.0001</v>
      </c>
      <c r="R689" s="236">
        <f>Q689*H689</f>
        <v>0.0053</v>
      </c>
      <c r="S689" s="236">
        <v>0</v>
      </c>
      <c r="T689" s="237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8" t="s">
        <v>309</v>
      </c>
      <c r="AT689" s="238" t="s">
        <v>193</v>
      </c>
      <c r="AU689" s="238" t="s">
        <v>86</v>
      </c>
      <c r="AY689" s="18" t="s">
        <v>191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8" t="s">
        <v>84</v>
      </c>
      <c r="BK689" s="239">
        <f>ROUND(I689*H689,2)</f>
        <v>0</v>
      </c>
      <c r="BL689" s="18" t="s">
        <v>309</v>
      </c>
      <c r="BM689" s="238" t="s">
        <v>1116</v>
      </c>
    </row>
    <row r="690" spans="1:65" s="2" customFormat="1" ht="24.15" customHeight="1">
      <c r="A690" s="39"/>
      <c r="B690" s="40"/>
      <c r="C690" s="284" t="s">
        <v>1117</v>
      </c>
      <c r="D690" s="284" t="s">
        <v>310</v>
      </c>
      <c r="E690" s="285" t="s">
        <v>1118</v>
      </c>
      <c r="F690" s="286" t="s">
        <v>1119</v>
      </c>
      <c r="G690" s="287" t="s">
        <v>400</v>
      </c>
      <c r="H690" s="288">
        <v>45</v>
      </c>
      <c r="I690" s="289"/>
      <c r="J690" s="290">
        <f>ROUND(I690*H690,2)</f>
        <v>0</v>
      </c>
      <c r="K690" s="286" t="s">
        <v>197</v>
      </c>
      <c r="L690" s="291"/>
      <c r="M690" s="292" t="s">
        <v>1</v>
      </c>
      <c r="N690" s="293" t="s">
        <v>41</v>
      </c>
      <c r="O690" s="92"/>
      <c r="P690" s="236">
        <f>O690*H690</f>
        <v>0</v>
      </c>
      <c r="Q690" s="236">
        <v>0.0002</v>
      </c>
      <c r="R690" s="236">
        <f>Q690*H690</f>
        <v>0.009000000000000001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403</v>
      </c>
      <c r="AT690" s="238" t="s">
        <v>310</v>
      </c>
      <c r="AU690" s="238" t="s">
        <v>86</v>
      </c>
      <c r="AY690" s="18" t="s">
        <v>191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84</v>
      </c>
      <c r="BK690" s="239">
        <f>ROUND(I690*H690,2)</f>
        <v>0</v>
      </c>
      <c r="BL690" s="18" t="s">
        <v>309</v>
      </c>
      <c r="BM690" s="238" t="s">
        <v>1120</v>
      </c>
    </row>
    <row r="691" spans="1:65" s="2" customFormat="1" ht="24.15" customHeight="1">
      <c r="A691" s="39"/>
      <c r="B691" s="40"/>
      <c r="C691" s="284" t="s">
        <v>1121</v>
      </c>
      <c r="D691" s="284" t="s">
        <v>310</v>
      </c>
      <c r="E691" s="285" t="s">
        <v>1122</v>
      </c>
      <c r="F691" s="286" t="s">
        <v>1123</v>
      </c>
      <c r="G691" s="287" t="s">
        <v>400</v>
      </c>
      <c r="H691" s="288">
        <v>2</v>
      </c>
      <c r="I691" s="289"/>
      <c r="J691" s="290">
        <f>ROUND(I691*H691,2)</f>
        <v>0</v>
      </c>
      <c r="K691" s="286" t="s">
        <v>197</v>
      </c>
      <c r="L691" s="291"/>
      <c r="M691" s="292" t="s">
        <v>1</v>
      </c>
      <c r="N691" s="293" t="s">
        <v>41</v>
      </c>
      <c r="O691" s="92"/>
      <c r="P691" s="236">
        <f>O691*H691</f>
        <v>0</v>
      </c>
      <c r="Q691" s="236">
        <v>0.0002</v>
      </c>
      <c r="R691" s="236">
        <f>Q691*H691</f>
        <v>0.0004</v>
      </c>
      <c r="S691" s="236">
        <v>0</v>
      </c>
      <c r="T691" s="237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8" t="s">
        <v>403</v>
      </c>
      <c r="AT691" s="238" t="s">
        <v>310</v>
      </c>
      <c r="AU691" s="238" t="s">
        <v>86</v>
      </c>
      <c r="AY691" s="18" t="s">
        <v>191</v>
      </c>
      <c r="BE691" s="239">
        <f>IF(N691="základní",J691,0)</f>
        <v>0</v>
      </c>
      <c r="BF691" s="239">
        <f>IF(N691="snížená",J691,0)</f>
        <v>0</v>
      </c>
      <c r="BG691" s="239">
        <f>IF(N691="zákl. přenesená",J691,0)</f>
        <v>0</v>
      </c>
      <c r="BH691" s="239">
        <f>IF(N691="sníž. přenesená",J691,0)</f>
        <v>0</v>
      </c>
      <c r="BI691" s="239">
        <f>IF(N691="nulová",J691,0)</f>
        <v>0</v>
      </c>
      <c r="BJ691" s="18" t="s">
        <v>84</v>
      </c>
      <c r="BK691" s="239">
        <f>ROUND(I691*H691,2)</f>
        <v>0</v>
      </c>
      <c r="BL691" s="18" t="s">
        <v>309</v>
      </c>
      <c r="BM691" s="238" t="s">
        <v>1124</v>
      </c>
    </row>
    <row r="692" spans="1:65" s="2" customFormat="1" ht="33" customHeight="1">
      <c r="A692" s="39"/>
      <c r="B692" s="40"/>
      <c r="C692" s="284" t="s">
        <v>1125</v>
      </c>
      <c r="D692" s="284" t="s">
        <v>310</v>
      </c>
      <c r="E692" s="285" t="s">
        <v>1126</v>
      </c>
      <c r="F692" s="286" t="s">
        <v>1127</v>
      </c>
      <c r="G692" s="287" t="s">
        <v>400</v>
      </c>
      <c r="H692" s="288">
        <v>2</v>
      </c>
      <c r="I692" s="289"/>
      <c r="J692" s="290">
        <f>ROUND(I692*H692,2)</f>
        <v>0</v>
      </c>
      <c r="K692" s="286" t="s">
        <v>197</v>
      </c>
      <c r="L692" s="291"/>
      <c r="M692" s="292" t="s">
        <v>1</v>
      </c>
      <c r="N692" s="293" t="s">
        <v>41</v>
      </c>
      <c r="O692" s="92"/>
      <c r="P692" s="236">
        <f>O692*H692</f>
        <v>0</v>
      </c>
      <c r="Q692" s="236">
        <v>0.0002</v>
      </c>
      <c r="R692" s="236">
        <f>Q692*H692</f>
        <v>0.0004</v>
      </c>
      <c r="S692" s="236">
        <v>0</v>
      </c>
      <c r="T692" s="237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8" t="s">
        <v>403</v>
      </c>
      <c r="AT692" s="238" t="s">
        <v>310</v>
      </c>
      <c r="AU692" s="238" t="s">
        <v>86</v>
      </c>
      <c r="AY692" s="18" t="s">
        <v>191</v>
      </c>
      <c r="BE692" s="239">
        <f>IF(N692="základní",J692,0)</f>
        <v>0</v>
      </c>
      <c r="BF692" s="239">
        <f>IF(N692="snížená",J692,0)</f>
        <v>0</v>
      </c>
      <c r="BG692" s="239">
        <f>IF(N692="zákl. přenesená",J692,0)</f>
        <v>0</v>
      </c>
      <c r="BH692" s="239">
        <f>IF(N692="sníž. přenesená",J692,0)</f>
        <v>0</v>
      </c>
      <c r="BI692" s="239">
        <f>IF(N692="nulová",J692,0)</f>
        <v>0</v>
      </c>
      <c r="BJ692" s="18" t="s">
        <v>84</v>
      </c>
      <c r="BK692" s="239">
        <f>ROUND(I692*H692,2)</f>
        <v>0</v>
      </c>
      <c r="BL692" s="18" t="s">
        <v>309</v>
      </c>
      <c r="BM692" s="238" t="s">
        <v>1128</v>
      </c>
    </row>
    <row r="693" spans="1:65" s="2" customFormat="1" ht="33" customHeight="1">
      <c r="A693" s="39"/>
      <c r="B693" s="40"/>
      <c r="C693" s="284" t="s">
        <v>1129</v>
      </c>
      <c r="D693" s="284" t="s">
        <v>310</v>
      </c>
      <c r="E693" s="285" t="s">
        <v>1130</v>
      </c>
      <c r="F693" s="286" t="s">
        <v>1131</v>
      </c>
      <c r="G693" s="287" t="s">
        <v>1</v>
      </c>
      <c r="H693" s="288">
        <v>4</v>
      </c>
      <c r="I693" s="289"/>
      <c r="J693" s="290">
        <f>ROUND(I693*H693,2)</f>
        <v>0</v>
      </c>
      <c r="K693" s="286" t="s">
        <v>1</v>
      </c>
      <c r="L693" s="291"/>
      <c r="M693" s="292" t="s">
        <v>1</v>
      </c>
      <c r="N693" s="293" t="s">
        <v>41</v>
      </c>
      <c r="O693" s="92"/>
      <c r="P693" s="236">
        <f>O693*H693</f>
        <v>0</v>
      </c>
      <c r="Q693" s="236">
        <v>0</v>
      </c>
      <c r="R693" s="236">
        <f>Q693*H693</f>
        <v>0</v>
      </c>
      <c r="S693" s="236">
        <v>0</v>
      </c>
      <c r="T693" s="237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8" t="s">
        <v>403</v>
      </c>
      <c r="AT693" s="238" t="s">
        <v>310</v>
      </c>
      <c r="AU693" s="238" t="s">
        <v>86</v>
      </c>
      <c r="AY693" s="18" t="s">
        <v>191</v>
      </c>
      <c r="BE693" s="239">
        <f>IF(N693="základní",J693,0)</f>
        <v>0</v>
      </c>
      <c r="BF693" s="239">
        <f>IF(N693="snížená",J693,0)</f>
        <v>0</v>
      </c>
      <c r="BG693" s="239">
        <f>IF(N693="zákl. přenesená",J693,0)</f>
        <v>0</v>
      </c>
      <c r="BH693" s="239">
        <f>IF(N693="sníž. přenesená",J693,0)</f>
        <v>0</v>
      </c>
      <c r="BI693" s="239">
        <f>IF(N693="nulová",J693,0)</f>
        <v>0</v>
      </c>
      <c r="BJ693" s="18" t="s">
        <v>84</v>
      </c>
      <c r="BK693" s="239">
        <f>ROUND(I693*H693,2)</f>
        <v>0</v>
      </c>
      <c r="BL693" s="18" t="s">
        <v>309</v>
      </c>
      <c r="BM693" s="238" t="s">
        <v>1132</v>
      </c>
    </row>
    <row r="694" spans="1:65" s="2" customFormat="1" ht="24.15" customHeight="1">
      <c r="A694" s="39"/>
      <c r="B694" s="40"/>
      <c r="C694" s="227" t="s">
        <v>1133</v>
      </c>
      <c r="D694" s="227" t="s">
        <v>193</v>
      </c>
      <c r="E694" s="228" t="s">
        <v>1134</v>
      </c>
      <c r="F694" s="229" t="s">
        <v>1135</v>
      </c>
      <c r="G694" s="230" t="s">
        <v>289</v>
      </c>
      <c r="H694" s="231">
        <v>2.412</v>
      </c>
      <c r="I694" s="232"/>
      <c r="J694" s="233">
        <f>ROUND(I694*H694,2)</f>
        <v>0</v>
      </c>
      <c r="K694" s="229" t="s">
        <v>210</v>
      </c>
      <c r="L694" s="45"/>
      <c r="M694" s="234" t="s">
        <v>1</v>
      </c>
      <c r="N694" s="235" t="s">
        <v>41</v>
      </c>
      <c r="O694" s="92"/>
      <c r="P694" s="236">
        <f>O694*H694</f>
        <v>0</v>
      </c>
      <c r="Q694" s="236">
        <v>0</v>
      </c>
      <c r="R694" s="236">
        <f>Q694*H694</f>
        <v>0</v>
      </c>
      <c r="S694" s="236">
        <v>0</v>
      </c>
      <c r="T694" s="237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8" t="s">
        <v>309</v>
      </c>
      <c r="AT694" s="238" t="s">
        <v>193</v>
      </c>
      <c r="AU694" s="238" t="s">
        <v>86</v>
      </c>
      <c r="AY694" s="18" t="s">
        <v>191</v>
      </c>
      <c r="BE694" s="239">
        <f>IF(N694="základní",J694,0)</f>
        <v>0</v>
      </c>
      <c r="BF694" s="239">
        <f>IF(N694="snížená",J694,0)</f>
        <v>0</v>
      </c>
      <c r="BG694" s="239">
        <f>IF(N694="zákl. přenesená",J694,0)</f>
        <v>0</v>
      </c>
      <c r="BH694" s="239">
        <f>IF(N694="sníž. přenesená",J694,0)</f>
        <v>0</v>
      </c>
      <c r="BI694" s="239">
        <f>IF(N694="nulová",J694,0)</f>
        <v>0</v>
      </c>
      <c r="BJ694" s="18" t="s">
        <v>84</v>
      </c>
      <c r="BK694" s="239">
        <f>ROUND(I694*H694,2)</f>
        <v>0</v>
      </c>
      <c r="BL694" s="18" t="s">
        <v>309</v>
      </c>
      <c r="BM694" s="238" t="s">
        <v>1136</v>
      </c>
    </row>
    <row r="695" spans="1:63" s="12" customFormat="1" ht="22.8" customHeight="1">
      <c r="A695" s="12"/>
      <c r="B695" s="211"/>
      <c r="C695" s="212"/>
      <c r="D695" s="213" t="s">
        <v>75</v>
      </c>
      <c r="E695" s="225" t="s">
        <v>1137</v>
      </c>
      <c r="F695" s="225" t="s">
        <v>1138</v>
      </c>
      <c r="G695" s="212"/>
      <c r="H695" s="212"/>
      <c r="I695" s="215"/>
      <c r="J695" s="226">
        <f>BK695</f>
        <v>0</v>
      </c>
      <c r="K695" s="212"/>
      <c r="L695" s="217"/>
      <c r="M695" s="218"/>
      <c r="N695" s="219"/>
      <c r="O695" s="219"/>
      <c r="P695" s="220">
        <f>SUM(P696:P795)</f>
        <v>0</v>
      </c>
      <c r="Q695" s="219"/>
      <c r="R695" s="220">
        <f>SUM(R696:R795)</f>
        <v>162.60220204</v>
      </c>
      <c r="S695" s="219"/>
      <c r="T695" s="221">
        <f>SUM(T696:T795)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22" t="s">
        <v>86</v>
      </c>
      <c r="AT695" s="223" t="s">
        <v>75</v>
      </c>
      <c r="AU695" s="223" t="s">
        <v>84</v>
      </c>
      <c r="AY695" s="222" t="s">
        <v>191</v>
      </c>
      <c r="BK695" s="224">
        <f>SUM(BK696:BK795)</f>
        <v>0</v>
      </c>
    </row>
    <row r="696" spans="1:65" s="2" customFormat="1" ht="24.15" customHeight="1">
      <c r="A696" s="39"/>
      <c r="B696" s="40"/>
      <c r="C696" s="227" t="s">
        <v>1139</v>
      </c>
      <c r="D696" s="227" t="s">
        <v>193</v>
      </c>
      <c r="E696" s="228" t="s">
        <v>1140</v>
      </c>
      <c r="F696" s="229" t="s">
        <v>1141</v>
      </c>
      <c r="G696" s="230" t="s">
        <v>196</v>
      </c>
      <c r="H696" s="231">
        <v>416.259</v>
      </c>
      <c r="I696" s="232"/>
      <c r="J696" s="233">
        <f>ROUND(I696*H696,2)</f>
        <v>0</v>
      </c>
      <c r="K696" s="229" t="s">
        <v>210</v>
      </c>
      <c r="L696" s="45"/>
      <c r="M696" s="234" t="s">
        <v>1</v>
      </c>
      <c r="N696" s="235" t="s">
        <v>41</v>
      </c>
      <c r="O696" s="92"/>
      <c r="P696" s="236">
        <f>O696*H696</f>
        <v>0</v>
      </c>
      <c r="Q696" s="236">
        <v>0</v>
      </c>
      <c r="R696" s="236">
        <f>Q696*H696</f>
        <v>0</v>
      </c>
      <c r="S696" s="236">
        <v>0</v>
      </c>
      <c r="T696" s="237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8" t="s">
        <v>309</v>
      </c>
      <c r="AT696" s="238" t="s">
        <v>193</v>
      </c>
      <c r="AU696" s="238" t="s">
        <v>86</v>
      </c>
      <c r="AY696" s="18" t="s">
        <v>191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8" t="s">
        <v>84</v>
      </c>
      <c r="BK696" s="239">
        <f>ROUND(I696*H696,2)</f>
        <v>0</v>
      </c>
      <c r="BL696" s="18" t="s">
        <v>309</v>
      </c>
      <c r="BM696" s="238" t="s">
        <v>1142</v>
      </c>
    </row>
    <row r="697" spans="1:51" s="13" customFormat="1" ht="12">
      <c r="A697" s="13"/>
      <c r="B697" s="240"/>
      <c r="C697" s="241"/>
      <c r="D697" s="242" t="s">
        <v>200</v>
      </c>
      <c r="E697" s="243" t="s">
        <v>1</v>
      </c>
      <c r="F697" s="244" t="s">
        <v>1143</v>
      </c>
      <c r="G697" s="241"/>
      <c r="H697" s="245">
        <v>339.399</v>
      </c>
      <c r="I697" s="246"/>
      <c r="J697" s="241"/>
      <c r="K697" s="241"/>
      <c r="L697" s="247"/>
      <c r="M697" s="248"/>
      <c r="N697" s="249"/>
      <c r="O697" s="249"/>
      <c r="P697" s="249"/>
      <c r="Q697" s="249"/>
      <c r="R697" s="249"/>
      <c r="S697" s="249"/>
      <c r="T697" s="25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1" t="s">
        <v>200</v>
      </c>
      <c r="AU697" s="251" t="s">
        <v>86</v>
      </c>
      <c r="AV697" s="13" t="s">
        <v>86</v>
      </c>
      <c r="AW697" s="13" t="s">
        <v>32</v>
      </c>
      <c r="AX697" s="13" t="s">
        <v>76</v>
      </c>
      <c r="AY697" s="251" t="s">
        <v>191</v>
      </c>
    </row>
    <row r="698" spans="1:51" s="13" customFormat="1" ht="12">
      <c r="A698" s="13"/>
      <c r="B698" s="240"/>
      <c r="C698" s="241"/>
      <c r="D698" s="242" t="s">
        <v>200</v>
      </c>
      <c r="E698" s="243" t="s">
        <v>1</v>
      </c>
      <c r="F698" s="244" t="s">
        <v>1144</v>
      </c>
      <c r="G698" s="241"/>
      <c r="H698" s="245">
        <v>11.768</v>
      </c>
      <c r="I698" s="246"/>
      <c r="J698" s="241"/>
      <c r="K698" s="241"/>
      <c r="L698" s="247"/>
      <c r="M698" s="248"/>
      <c r="N698" s="249"/>
      <c r="O698" s="249"/>
      <c r="P698" s="249"/>
      <c r="Q698" s="249"/>
      <c r="R698" s="249"/>
      <c r="S698" s="249"/>
      <c r="T698" s="250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1" t="s">
        <v>200</v>
      </c>
      <c r="AU698" s="251" t="s">
        <v>86</v>
      </c>
      <c r="AV698" s="13" t="s">
        <v>86</v>
      </c>
      <c r="AW698" s="13" t="s">
        <v>32</v>
      </c>
      <c r="AX698" s="13" t="s">
        <v>76</v>
      </c>
      <c r="AY698" s="251" t="s">
        <v>191</v>
      </c>
    </row>
    <row r="699" spans="1:51" s="13" customFormat="1" ht="12">
      <c r="A699" s="13"/>
      <c r="B699" s="240"/>
      <c r="C699" s="241"/>
      <c r="D699" s="242" t="s">
        <v>200</v>
      </c>
      <c r="E699" s="243" t="s">
        <v>1</v>
      </c>
      <c r="F699" s="244" t="s">
        <v>1145</v>
      </c>
      <c r="G699" s="241"/>
      <c r="H699" s="245">
        <v>4.168</v>
      </c>
      <c r="I699" s="246"/>
      <c r="J699" s="241"/>
      <c r="K699" s="241"/>
      <c r="L699" s="247"/>
      <c r="M699" s="248"/>
      <c r="N699" s="249"/>
      <c r="O699" s="249"/>
      <c r="P699" s="249"/>
      <c r="Q699" s="249"/>
      <c r="R699" s="249"/>
      <c r="S699" s="249"/>
      <c r="T699" s="25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1" t="s">
        <v>200</v>
      </c>
      <c r="AU699" s="251" t="s">
        <v>86</v>
      </c>
      <c r="AV699" s="13" t="s">
        <v>86</v>
      </c>
      <c r="AW699" s="13" t="s">
        <v>32</v>
      </c>
      <c r="AX699" s="13" t="s">
        <v>76</v>
      </c>
      <c r="AY699" s="251" t="s">
        <v>191</v>
      </c>
    </row>
    <row r="700" spans="1:51" s="13" customFormat="1" ht="12">
      <c r="A700" s="13"/>
      <c r="B700" s="240"/>
      <c r="C700" s="241"/>
      <c r="D700" s="242" t="s">
        <v>200</v>
      </c>
      <c r="E700" s="243" t="s">
        <v>1</v>
      </c>
      <c r="F700" s="244" t="s">
        <v>1146</v>
      </c>
      <c r="G700" s="241"/>
      <c r="H700" s="245">
        <v>3.276</v>
      </c>
      <c r="I700" s="246"/>
      <c r="J700" s="241"/>
      <c r="K700" s="241"/>
      <c r="L700" s="247"/>
      <c r="M700" s="248"/>
      <c r="N700" s="249"/>
      <c r="O700" s="249"/>
      <c r="P700" s="249"/>
      <c r="Q700" s="249"/>
      <c r="R700" s="249"/>
      <c r="S700" s="249"/>
      <c r="T700" s="25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1" t="s">
        <v>200</v>
      </c>
      <c r="AU700" s="251" t="s">
        <v>86</v>
      </c>
      <c r="AV700" s="13" t="s">
        <v>86</v>
      </c>
      <c r="AW700" s="13" t="s">
        <v>32</v>
      </c>
      <c r="AX700" s="13" t="s">
        <v>76</v>
      </c>
      <c r="AY700" s="251" t="s">
        <v>191</v>
      </c>
    </row>
    <row r="701" spans="1:51" s="13" customFormat="1" ht="12">
      <c r="A701" s="13"/>
      <c r="B701" s="240"/>
      <c r="C701" s="241"/>
      <c r="D701" s="242" t="s">
        <v>200</v>
      </c>
      <c r="E701" s="243" t="s">
        <v>1</v>
      </c>
      <c r="F701" s="244" t="s">
        <v>1147</v>
      </c>
      <c r="G701" s="241"/>
      <c r="H701" s="245">
        <v>8.904</v>
      </c>
      <c r="I701" s="246"/>
      <c r="J701" s="241"/>
      <c r="K701" s="241"/>
      <c r="L701" s="247"/>
      <c r="M701" s="248"/>
      <c r="N701" s="249"/>
      <c r="O701" s="249"/>
      <c r="P701" s="249"/>
      <c r="Q701" s="249"/>
      <c r="R701" s="249"/>
      <c r="S701" s="249"/>
      <c r="T701" s="250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1" t="s">
        <v>200</v>
      </c>
      <c r="AU701" s="251" t="s">
        <v>86</v>
      </c>
      <c r="AV701" s="13" t="s">
        <v>86</v>
      </c>
      <c r="AW701" s="13" t="s">
        <v>32</v>
      </c>
      <c r="AX701" s="13" t="s">
        <v>76</v>
      </c>
      <c r="AY701" s="251" t="s">
        <v>191</v>
      </c>
    </row>
    <row r="702" spans="1:51" s="13" customFormat="1" ht="12">
      <c r="A702" s="13"/>
      <c r="B702" s="240"/>
      <c r="C702" s="241"/>
      <c r="D702" s="242" t="s">
        <v>200</v>
      </c>
      <c r="E702" s="243" t="s">
        <v>1</v>
      </c>
      <c r="F702" s="244" t="s">
        <v>1148</v>
      </c>
      <c r="G702" s="241"/>
      <c r="H702" s="245">
        <v>4</v>
      </c>
      <c r="I702" s="246"/>
      <c r="J702" s="241"/>
      <c r="K702" s="241"/>
      <c r="L702" s="247"/>
      <c r="M702" s="248"/>
      <c r="N702" s="249"/>
      <c r="O702" s="249"/>
      <c r="P702" s="249"/>
      <c r="Q702" s="249"/>
      <c r="R702" s="249"/>
      <c r="S702" s="249"/>
      <c r="T702" s="25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1" t="s">
        <v>200</v>
      </c>
      <c r="AU702" s="251" t="s">
        <v>86</v>
      </c>
      <c r="AV702" s="13" t="s">
        <v>86</v>
      </c>
      <c r="AW702" s="13" t="s">
        <v>32</v>
      </c>
      <c r="AX702" s="13" t="s">
        <v>76</v>
      </c>
      <c r="AY702" s="251" t="s">
        <v>191</v>
      </c>
    </row>
    <row r="703" spans="1:51" s="13" customFormat="1" ht="12">
      <c r="A703" s="13"/>
      <c r="B703" s="240"/>
      <c r="C703" s="241"/>
      <c r="D703" s="242" t="s">
        <v>200</v>
      </c>
      <c r="E703" s="243" t="s">
        <v>1</v>
      </c>
      <c r="F703" s="244" t="s">
        <v>1149</v>
      </c>
      <c r="G703" s="241"/>
      <c r="H703" s="245">
        <v>44.744</v>
      </c>
      <c r="I703" s="246"/>
      <c r="J703" s="241"/>
      <c r="K703" s="241"/>
      <c r="L703" s="247"/>
      <c r="M703" s="248"/>
      <c r="N703" s="249"/>
      <c r="O703" s="249"/>
      <c r="P703" s="249"/>
      <c r="Q703" s="249"/>
      <c r="R703" s="249"/>
      <c r="S703" s="249"/>
      <c r="T703" s="25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1" t="s">
        <v>200</v>
      </c>
      <c r="AU703" s="251" t="s">
        <v>86</v>
      </c>
      <c r="AV703" s="13" t="s">
        <v>86</v>
      </c>
      <c r="AW703" s="13" t="s">
        <v>32</v>
      </c>
      <c r="AX703" s="13" t="s">
        <v>76</v>
      </c>
      <c r="AY703" s="251" t="s">
        <v>191</v>
      </c>
    </row>
    <row r="704" spans="1:51" s="14" customFormat="1" ht="12">
      <c r="A704" s="14"/>
      <c r="B704" s="252"/>
      <c r="C704" s="253"/>
      <c r="D704" s="242" t="s">
        <v>200</v>
      </c>
      <c r="E704" s="254" t="s">
        <v>1</v>
      </c>
      <c r="F704" s="255" t="s">
        <v>214</v>
      </c>
      <c r="G704" s="253"/>
      <c r="H704" s="256">
        <v>416.259</v>
      </c>
      <c r="I704" s="257"/>
      <c r="J704" s="253"/>
      <c r="K704" s="253"/>
      <c r="L704" s="258"/>
      <c r="M704" s="259"/>
      <c r="N704" s="260"/>
      <c r="O704" s="260"/>
      <c r="P704" s="260"/>
      <c r="Q704" s="260"/>
      <c r="R704" s="260"/>
      <c r="S704" s="260"/>
      <c r="T704" s="26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2" t="s">
        <v>200</v>
      </c>
      <c r="AU704" s="262" t="s">
        <v>86</v>
      </c>
      <c r="AV704" s="14" t="s">
        <v>198</v>
      </c>
      <c r="AW704" s="14" t="s">
        <v>32</v>
      </c>
      <c r="AX704" s="14" t="s">
        <v>84</v>
      </c>
      <c r="AY704" s="262" t="s">
        <v>191</v>
      </c>
    </row>
    <row r="705" spans="1:65" s="2" customFormat="1" ht="16.5" customHeight="1">
      <c r="A705" s="39"/>
      <c r="B705" s="40"/>
      <c r="C705" s="284" t="s">
        <v>1150</v>
      </c>
      <c r="D705" s="284" t="s">
        <v>310</v>
      </c>
      <c r="E705" s="285" t="s">
        <v>1078</v>
      </c>
      <c r="F705" s="286" t="s">
        <v>1079</v>
      </c>
      <c r="G705" s="287" t="s">
        <v>289</v>
      </c>
      <c r="H705" s="288">
        <v>0.133</v>
      </c>
      <c r="I705" s="289"/>
      <c r="J705" s="290">
        <f>ROUND(I705*H705,2)</f>
        <v>0</v>
      </c>
      <c r="K705" s="286" t="s">
        <v>210</v>
      </c>
      <c r="L705" s="291"/>
      <c r="M705" s="292" t="s">
        <v>1</v>
      </c>
      <c r="N705" s="293" t="s">
        <v>41</v>
      </c>
      <c r="O705" s="92"/>
      <c r="P705" s="236">
        <f>O705*H705</f>
        <v>0</v>
      </c>
      <c r="Q705" s="236">
        <v>1</v>
      </c>
      <c r="R705" s="236">
        <f>Q705*H705</f>
        <v>0.133</v>
      </c>
      <c r="S705" s="236">
        <v>0</v>
      </c>
      <c r="T705" s="237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8" t="s">
        <v>403</v>
      </c>
      <c r="AT705" s="238" t="s">
        <v>310</v>
      </c>
      <c r="AU705" s="238" t="s">
        <v>86</v>
      </c>
      <c r="AY705" s="18" t="s">
        <v>191</v>
      </c>
      <c r="BE705" s="239">
        <f>IF(N705="základní",J705,0)</f>
        <v>0</v>
      </c>
      <c r="BF705" s="239">
        <f>IF(N705="snížená",J705,0)</f>
        <v>0</v>
      </c>
      <c r="BG705" s="239">
        <f>IF(N705="zákl. přenesená",J705,0)</f>
        <v>0</v>
      </c>
      <c r="BH705" s="239">
        <f>IF(N705="sníž. přenesená",J705,0)</f>
        <v>0</v>
      </c>
      <c r="BI705" s="239">
        <f>IF(N705="nulová",J705,0)</f>
        <v>0</v>
      </c>
      <c r="BJ705" s="18" t="s">
        <v>84</v>
      </c>
      <c r="BK705" s="239">
        <f>ROUND(I705*H705,2)</f>
        <v>0</v>
      </c>
      <c r="BL705" s="18" t="s">
        <v>309</v>
      </c>
      <c r="BM705" s="238" t="s">
        <v>1151</v>
      </c>
    </row>
    <row r="706" spans="1:51" s="13" customFormat="1" ht="12">
      <c r="A706" s="13"/>
      <c r="B706" s="240"/>
      <c r="C706" s="241"/>
      <c r="D706" s="242" t="s">
        <v>200</v>
      </c>
      <c r="E706" s="241"/>
      <c r="F706" s="244" t="s">
        <v>1152</v>
      </c>
      <c r="G706" s="241"/>
      <c r="H706" s="245">
        <v>0.133</v>
      </c>
      <c r="I706" s="246"/>
      <c r="J706" s="241"/>
      <c r="K706" s="241"/>
      <c r="L706" s="247"/>
      <c r="M706" s="248"/>
      <c r="N706" s="249"/>
      <c r="O706" s="249"/>
      <c r="P706" s="249"/>
      <c r="Q706" s="249"/>
      <c r="R706" s="249"/>
      <c r="S706" s="249"/>
      <c r="T706" s="25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1" t="s">
        <v>200</v>
      </c>
      <c r="AU706" s="251" t="s">
        <v>86</v>
      </c>
      <c r="AV706" s="13" t="s">
        <v>86</v>
      </c>
      <c r="AW706" s="13" t="s">
        <v>4</v>
      </c>
      <c r="AX706" s="13" t="s">
        <v>84</v>
      </c>
      <c r="AY706" s="251" t="s">
        <v>191</v>
      </c>
    </row>
    <row r="707" spans="1:65" s="2" customFormat="1" ht="24.15" customHeight="1">
      <c r="A707" s="39"/>
      <c r="B707" s="40"/>
      <c r="C707" s="227" t="s">
        <v>1153</v>
      </c>
      <c r="D707" s="227" t="s">
        <v>193</v>
      </c>
      <c r="E707" s="228" t="s">
        <v>1154</v>
      </c>
      <c r="F707" s="229" t="s">
        <v>1155</v>
      </c>
      <c r="G707" s="230" t="s">
        <v>196</v>
      </c>
      <c r="H707" s="231">
        <v>416.259</v>
      </c>
      <c r="I707" s="232"/>
      <c r="J707" s="233">
        <f>ROUND(I707*H707,2)</f>
        <v>0</v>
      </c>
      <c r="K707" s="229" t="s">
        <v>210</v>
      </c>
      <c r="L707" s="45"/>
      <c r="M707" s="234" t="s">
        <v>1</v>
      </c>
      <c r="N707" s="235" t="s">
        <v>41</v>
      </c>
      <c r="O707" s="92"/>
      <c r="P707" s="236">
        <f>O707*H707</f>
        <v>0</v>
      </c>
      <c r="Q707" s="236">
        <v>0.00088</v>
      </c>
      <c r="R707" s="236">
        <f>Q707*H707</f>
        <v>0.36630792</v>
      </c>
      <c r="S707" s="236">
        <v>0</v>
      </c>
      <c r="T707" s="237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8" t="s">
        <v>309</v>
      </c>
      <c r="AT707" s="238" t="s">
        <v>193</v>
      </c>
      <c r="AU707" s="238" t="s">
        <v>86</v>
      </c>
      <c r="AY707" s="18" t="s">
        <v>191</v>
      </c>
      <c r="BE707" s="239">
        <f>IF(N707="základní",J707,0)</f>
        <v>0</v>
      </c>
      <c r="BF707" s="239">
        <f>IF(N707="snížená",J707,0)</f>
        <v>0</v>
      </c>
      <c r="BG707" s="239">
        <f>IF(N707="zákl. přenesená",J707,0)</f>
        <v>0</v>
      </c>
      <c r="BH707" s="239">
        <f>IF(N707="sníž. přenesená",J707,0)</f>
        <v>0</v>
      </c>
      <c r="BI707" s="239">
        <f>IF(N707="nulová",J707,0)</f>
        <v>0</v>
      </c>
      <c r="BJ707" s="18" t="s">
        <v>84</v>
      </c>
      <c r="BK707" s="239">
        <f>ROUND(I707*H707,2)</f>
        <v>0</v>
      </c>
      <c r="BL707" s="18" t="s">
        <v>309</v>
      </c>
      <c r="BM707" s="238" t="s">
        <v>1156</v>
      </c>
    </row>
    <row r="708" spans="1:51" s="13" customFormat="1" ht="12">
      <c r="A708" s="13"/>
      <c r="B708" s="240"/>
      <c r="C708" s="241"/>
      <c r="D708" s="242" t="s">
        <v>200</v>
      </c>
      <c r="E708" s="243" t="s">
        <v>1</v>
      </c>
      <c r="F708" s="244" t="s">
        <v>1143</v>
      </c>
      <c r="G708" s="241"/>
      <c r="H708" s="245">
        <v>339.399</v>
      </c>
      <c r="I708" s="246"/>
      <c r="J708" s="241"/>
      <c r="K708" s="241"/>
      <c r="L708" s="247"/>
      <c r="M708" s="248"/>
      <c r="N708" s="249"/>
      <c r="O708" s="249"/>
      <c r="P708" s="249"/>
      <c r="Q708" s="249"/>
      <c r="R708" s="249"/>
      <c r="S708" s="249"/>
      <c r="T708" s="25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1" t="s">
        <v>200</v>
      </c>
      <c r="AU708" s="251" t="s">
        <v>86</v>
      </c>
      <c r="AV708" s="13" t="s">
        <v>86</v>
      </c>
      <c r="AW708" s="13" t="s">
        <v>32</v>
      </c>
      <c r="AX708" s="13" t="s">
        <v>76</v>
      </c>
      <c r="AY708" s="251" t="s">
        <v>191</v>
      </c>
    </row>
    <row r="709" spans="1:51" s="13" customFormat="1" ht="12">
      <c r="A709" s="13"/>
      <c r="B709" s="240"/>
      <c r="C709" s="241"/>
      <c r="D709" s="242" t="s">
        <v>200</v>
      </c>
      <c r="E709" s="243" t="s">
        <v>1</v>
      </c>
      <c r="F709" s="244" t="s">
        <v>1144</v>
      </c>
      <c r="G709" s="241"/>
      <c r="H709" s="245">
        <v>11.768</v>
      </c>
      <c r="I709" s="246"/>
      <c r="J709" s="241"/>
      <c r="K709" s="241"/>
      <c r="L709" s="247"/>
      <c r="M709" s="248"/>
      <c r="N709" s="249"/>
      <c r="O709" s="249"/>
      <c r="P709" s="249"/>
      <c r="Q709" s="249"/>
      <c r="R709" s="249"/>
      <c r="S709" s="249"/>
      <c r="T709" s="25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1" t="s">
        <v>200</v>
      </c>
      <c r="AU709" s="251" t="s">
        <v>86</v>
      </c>
      <c r="AV709" s="13" t="s">
        <v>86</v>
      </c>
      <c r="AW709" s="13" t="s">
        <v>32</v>
      </c>
      <c r="AX709" s="13" t="s">
        <v>76</v>
      </c>
      <c r="AY709" s="251" t="s">
        <v>191</v>
      </c>
    </row>
    <row r="710" spans="1:51" s="13" customFormat="1" ht="12">
      <c r="A710" s="13"/>
      <c r="B710" s="240"/>
      <c r="C710" s="241"/>
      <c r="D710" s="242" t="s">
        <v>200</v>
      </c>
      <c r="E710" s="243" t="s">
        <v>1</v>
      </c>
      <c r="F710" s="244" t="s">
        <v>1145</v>
      </c>
      <c r="G710" s="241"/>
      <c r="H710" s="245">
        <v>4.168</v>
      </c>
      <c r="I710" s="246"/>
      <c r="J710" s="241"/>
      <c r="K710" s="241"/>
      <c r="L710" s="247"/>
      <c r="M710" s="248"/>
      <c r="N710" s="249"/>
      <c r="O710" s="249"/>
      <c r="P710" s="249"/>
      <c r="Q710" s="249"/>
      <c r="R710" s="249"/>
      <c r="S710" s="249"/>
      <c r="T710" s="25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1" t="s">
        <v>200</v>
      </c>
      <c r="AU710" s="251" t="s">
        <v>86</v>
      </c>
      <c r="AV710" s="13" t="s">
        <v>86</v>
      </c>
      <c r="AW710" s="13" t="s">
        <v>32</v>
      </c>
      <c r="AX710" s="13" t="s">
        <v>76</v>
      </c>
      <c r="AY710" s="251" t="s">
        <v>191</v>
      </c>
    </row>
    <row r="711" spans="1:51" s="13" customFormat="1" ht="12">
      <c r="A711" s="13"/>
      <c r="B711" s="240"/>
      <c r="C711" s="241"/>
      <c r="D711" s="242" t="s">
        <v>200</v>
      </c>
      <c r="E711" s="243" t="s">
        <v>1</v>
      </c>
      <c r="F711" s="244" t="s">
        <v>1146</v>
      </c>
      <c r="G711" s="241"/>
      <c r="H711" s="245">
        <v>3.276</v>
      </c>
      <c r="I711" s="246"/>
      <c r="J711" s="241"/>
      <c r="K711" s="241"/>
      <c r="L711" s="247"/>
      <c r="M711" s="248"/>
      <c r="N711" s="249"/>
      <c r="O711" s="249"/>
      <c r="P711" s="249"/>
      <c r="Q711" s="249"/>
      <c r="R711" s="249"/>
      <c r="S711" s="249"/>
      <c r="T711" s="250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1" t="s">
        <v>200</v>
      </c>
      <c r="AU711" s="251" t="s">
        <v>86</v>
      </c>
      <c r="AV711" s="13" t="s">
        <v>86</v>
      </c>
      <c r="AW711" s="13" t="s">
        <v>32</v>
      </c>
      <c r="AX711" s="13" t="s">
        <v>76</v>
      </c>
      <c r="AY711" s="251" t="s">
        <v>191</v>
      </c>
    </row>
    <row r="712" spans="1:51" s="13" customFormat="1" ht="12">
      <c r="A712" s="13"/>
      <c r="B712" s="240"/>
      <c r="C712" s="241"/>
      <c r="D712" s="242" t="s">
        <v>200</v>
      </c>
      <c r="E712" s="243" t="s">
        <v>1</v>
      </c>
      <c r="F712" s="244" t="s">
        <v>1147</v>
      </c>
      <c r="G712" s="241"/>
      <c r="H712" s="245">
        <v>8.904</v>
      </c>
      <c r="I712" s="246"/>
      <c r="J712" s="241"/>
      <c r="K712" s="241"/>
      <c r="L712" s="247"/>
      <c r="M712" s="248"/>
      <c r="N712" s="249"/>
      <c r="O712" s="249"/>
      <c r="P712" s="249"/>
      <c r="Q712" s="249"/>
      <c r="R712" s="249"/>
      <c r="S712" s="249"/>
      <c r="T712" s="25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1" t="s">
        <v>200</v>
      </c>
      <c r="AU712" s="251" t="s">
        <v>86</v>
      </c>
      <c r="AV712" s="13" t="s">
        <v>86</v>
      </c>
      <c r="AW712" s="13" t="s">
        <v>32</v>
      </c>
      <c r="AX712" s="13" t="s">
        <v>76</v>
      </c>
      <c r="AY712" s="251" t="s">
        <v>191</v>
      </c>
    </row>
    <row r="713" spans="1:51" s="13" customFormat="1" ht="12">
      <c r="A713" s="13"/>
      <c r="B713" s="240"/>
      <c r="C713" s="241"/>
      <c r="D713" s="242" t="s">
        <v>200</v>
      </c>
      <c r="E713" s="243" t="s">
        <v>1</v>
      </c>
      <c r="F713" s="244" t="s">
        <v>1148</v>
      </c>
      <c r="G713" s="241"/>
      <c r="H713" s="245">
        <v>4</v>
      </c>
      <c r="I713" s="246"/>
      <c r="J713" s="241"/>
      <c r="K713" s="241"/>
      <c r="L713" s="247"/>
      <c r="M713" s="248"/>
      <c r="N713" s="249"/>
      <c r="O713" s="249"/>
      <c r="P713" s="249"/>
      <c r="Q713" s="249"/>
      <c r="R713" s="249"/>
      <c r="S713" s="249"/>
      <c r="T713" s="25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1" t="s">
        <v>200</v>
      </c>
      <c r="AU713" s="251" t="s">
        <v>86</v>
      </c>
      <c r="AV713" s="13" t="s">
        <v>86</v>
      </c>
      <c r="AW713" s="13" t="s">
        <v>32</v>
      </c>
      <c r="AX713" s="13" t="s">
        <v>76</v>
      </c>
      <c r="AY713" s="251" t="s">
        <v>191</v>
      </c>
    </row>
    <row r="714" spans="1:51" s="13" customFormat="1" ht="12">
      <c r="A714" s="13"/>
      <c r="B714" s="240"/>
      <c r="C714" s="241"/>
      <c r="D714" s="242" t="s">
        <v>200</v>
      </c>
      <c r="E714" s="243" t="s">
        <v>1</v>
      </c>
      <c r="F714" s="244" t="s">
        <v>1149</v>
      </c>
      <c r="G714" s="241"/>
      <c r="H714" s="245">
        <v>44.744</v>
      </c>
      <c r="I714" s="246"/>
      <c r="J714" s="241"/>
      <c r="K714" s="241"/>
      <c r="L714" s="247"/>
      <c r="M714" s="248"/>
      <c r="N714" s="249"/>
      <c r="O714" s="249"/>
      <c r="P714" s="249"/>
      <c r="Q714" s="249"/>
      <c r="R714" s="249"/>
      <c r="S714" s="249"/>
      <c r="T714" s="25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1" t="s">
        <v>200</v>
      </c>
      <c r="AU714" s="251" t="s">
        <v>86</v>
      </c>
      <c r="AV714" s="13" t="s">
        <v>86</v>
      </c>
      <c r="AW714" s="13" t="s">
        <v>32</v>
      </c>
      <c r="AX714" s="13" t="s">
        <v>76</v>
      </c>
      <c r="AY714" s="251" t="s">
        <v>191</v>
      </c>
    </row>
    <row r="715" spans="1:51" s="14" customFormat="1" ht="12">
      <c r="A715" s="14"/>
      <c r="B715" s="252"/>
      <c r="C715" s="253"/>
      <c r="D715" s="242" t="s">
        <v>200</v>
      </c>
      <c r="E715" s="254" t="s">
        <v>1</v>
      </c>
      <c r="F715" s="255" t="s">
        <v>214</v>
      </c>
      <c r="G715" s="253"/>
      <c r="H715" s="256">
        <v>416.259</v>
      </c>
      <c r="I715" s="257"/>
      <c r="J715" s="253"/>
      <c r="K715" s="253"/>
      <c r="L715" s="258"/>
      <c r="M715" s="259"/>
      <c r="N715" s="260"/>
      <c r="O715" s="260"/>
      <c r="P715" s="260"/>
      <c r="Q715" s="260"/>
      <c r="R715" s="260"/>
      <c r="S715" s="260"/>
      <c r="T715" s="26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2" t="s">
        <v>200</v>
      </c>
      <c r="AU715" s="262" t="s">
        <v>86</v>
      </c>
      <c r="AV715" s="14" t="s">
        <v>198</v>
      </c>
      <c r="AW715" s="14" t="s">
        <v>32</v>
      </c>
      <c r="AX715" s="14" t="s">
        <v>84</v>
      </c>
      <c r="AY715" s="262" t="s">
        <v>191</v>
      </c>
    </row>
    <row r="716" spans="1:65" s="2" customFormat="1" ht="55.5" customHeight="1">
      <c r="A716" s="39"/>
      <c r="B716" s="40"/>
      <c r="C716" s="284" t="s">
        <v>1157</v>
      </c>
      <c r="D716" s="284" t="s">
        <v>310</v>
      </c>
      <c r="E716" s="285" t="s">
        <v>1158</v>
      </c>
      <c r="F716" s="286" t="s">
        <v>1159</v>
      </c>
      <c r="G716" s="287" t="s">
        <v>196</v>
      </c>
      <c r="H716" s="288">
        <v>485.15</v>
      </c>
      <c r="I716" s="289"/>
      <c r="J716" s="290">
        <f>ROUND(I716*H716,2)</f>
        <v>0</v>
      </c>
      <c r="K716" s="286" t="s">
        <v>210</v>
      </c>
      <c r="L716" s="291"/>
      <c r="M716" s="292" t="s">
        <v>1</v>
      </c>
      <c r="N716" s="293" t="s">
        <v>41</v>
      </c>
      <c r="O716" s="92"/>
      <c r="P716" s="236">
        <f>O716*H716</f>
        <v>0</v>
      </c>
      <c r="Q716" s="236">
        <v>0.0047</v>
      </c>
      <c r="R716" s="236">
        <f>Q716*H716</f>
        <v>2.280205</v>
      </c>
      <c r="S716" s="236">
        <v>0</v>
      </c>
      <c r="T716" s="237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8" t="s">
        <v>403</v>
      </c>
      <c r="AT716" s="238" t="s">
        <v>310</v>
      </c>
      <c r="AU716" s="238" t="s">
        <v>86</v>
      </c>
      <c r="AY716" s="18" t="s">
        <v>191</v>
      </c>
      <c r="BE716" s="239">
        <f>IF(N716="základní",J716,0)</f>
        <v>0</v>
      </c>
      <c r="BF716" s="239">
        <f>IF(N716="snížená",J716,0)</f>
        <v>0</v>
      </c>
      <c r="BG716" s="239">
        <f>IF(N716="zákl. přenesená",J716,0)</f>
        <v>0</v>
      </c>
      <c r="BH716" s="239">
        <f>IF(N716="sníž. přenesená",J716,0)</f>
        <v>0</v>
      </c>
      <c r="BI716" s="239">
        <f>IF(N716="nulová",J716,0)</f>
        <v>0</v>
      </c>
      <c r="BJ716" s="18" t="s">
        <v>84</v>
      </c>
      <c r="BK716" s="239">
        <f>ROUND(I716*H716,2)</f>
        <v>0</v>
      </c>
      <c r="BL716" s="18" t="s">
        <v>309</v>
      </c>
      <c r="BM716" s="238" t="s">
        <v>1160</v>
      </c>
    </row>
    <row r="717" spans="1:51" s="13" customFormat="1" ht="12">
      <c r="A717" s="13"/>
      <c r="B717" s="240"/>
      <c r="C717" s="241"/>
      <c r="D717" s="242" t="s">
        <v>200</v>
      </c>
      <c r="E717" s="241"/>
      <c r="F717" s="244" t="s">
        <v>1161</v>
      </c>
      <c r="G717" s="241"/>
      <c r="H717" s="245">
        <v>485.15</v>
      </c>
      <c r="I717" s="246"/>
      <c r="J717" s="241"/>
      <c r="K717" s="241"/>
      <c r="L717" s="247"/>
      <c r="M717" s="248"/>
      <c r="N717" s="249"/>
      <c r="O717" s="249"/>
      <c r="P717" s="249"/>
      <c r="Q717" s="249"/>
      <c r="R717" s="249"/>
      <c r="S717" s="249"/>
      <c r="T717" s="25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1" t="s">
        <v>200</v>
      </c>
      <c r="AU717" s="251" t="s">
        <v>86</v>
      </c>
      <c r="AV717" s="13" t="s">
        <v>86</v>
      </c>
      <c r="AW717" s="13" t="s">
        <v>4</v>
      </c>
      <c r="AX717" s="13" t="s">
        <v>84</v>
      </c>
      <c r="AY717" s="251" t="s">
        <v>191</v>
      </c>
    </row>
    <row r="718" spans="1:65" s="2" customFormat="1" ht="24.15" customHeight="1">
      <c r="A718" s="39"/>
      <c r="B718" s="40"/>
      <c r="C718" s="227" t="s">
        <v>1162</v>
      </c>
      <c r="D718" s="227" t="s">
        <v>193</v>
      </c>
      <c r="E718" s="228" t="s">
        <v>1163</v>
      </c>
      <c r="F718" s="229" t="s">
        <v>1164</v>
      </c>
      <c r="G718" s="230" t="s">
        <v>196</v>
      </c>
      <c r="H718" s="231">
        <v>416.259</v>
      </c>
      <c r="I718" s="232"/>
      <c r="J718" s="233">
        <f>ROUND(I718*H718,2)</f>
        <v>0</v>
      </c>
      <c r="K718" s="229" t="s">
        <v>1</v>
      </c>
      <c r="L718" s="45"/>
      <c r="M718" s="234" t="s">
        <v>1</v>
      </c>
      <c r="N718" s="235" t="s">
        <v>41</v>
      </c>
      <c r="O718" s="92"/>
      <c r="P718" s="236">
        <f>O718*H718</f>
        <v>0</v>
      </c>
      <c r="Q718" s="236">
        <v>3E-05</v>
      </c>
      <c r="R718" s="236">
        <f>Q718*H718</f>
        <v>0.01248777</v>
      </c>
      <c r="S718" s="236">
        <v>0</v>
      </c>
      <c r="T718" s="237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8" t="s">
        <v>309</v>
      </c>
      <c r="AT718" s="238" t="s">
        <v>193</v>
      </c>
      <c r="AU718" s="238" t="s">
        <v>86</v>
      </c>
      <c r="AY718" s="18" t="s">
        <v>191</v>
      </c>
      <c r="BE718" s="239">
        <f>IF(N718="základní",J718,0)</f>
        <v>0</v>
      </c>
      <c r="BF718" s="239">
        <f>IF(N718="snížená",J718,0)</f>
        <v>0</v>
      </c>
      <c r="BG718" s="239">
        <f>IF(N718="zákl. přenesená",J718,0)</f>
        <v>0</v>
      </c>
      <c r="BH718" s="239">
        <f>IF(N718="sníž. přenesená",J718,0)</f>
        <v>0</v>
      </c>
      <c r="BI718" s="239">
        <f>IF(N718="nulová",J718,0)</f>
        <v>0</v>
      </c>
      <c r="BJ718" s="18" t="s">
        <v>84</v>
      </c>
      <c r="BK718" s="239">
        <f>ROUND(I718*H718,2)</f>
        <v>0</v>
      </c>
      <c r="BL718" s="18" t="s">
        <v>309</v>
      </c>
      <c r="BM718" s="238" t="s">
        <v>1165</v>
      </c>
    </row>
    <row r="719" spans="1:51" s="13" customFormat="1" ht="12">
      <c r="A719" s="13"/>
      <c r="B719" s="240"/>
      <c r="C719" s="241"/>
      <c r="D719" s="242" t="s">
        <v>200</v>
      </c>
      <c r="E719" s="243" t="s">
        <v>1</v>
      </c>
      <c r="F719" s="244" t="s">
        <v>1143</v>
      </c>
      <c r="G719" s="241"/>
      <c r="H719" s="245">
        <v>339.399</v>
      </c>
      <c r="I719" s="246"/>
      <c r="J719" s="241"/>
      <c r="K719" s="241"/>
      <c r="L719" s="247"/>
      <c r="M719" s="248"/>
      <c r="N719" s="249"/>
      <c r="O719" s="249"/>
      <c r="P719" s="249"/>
      <c r="Q719" s="249"/>
      <c r="R719" s="249"/>
      <c r="S719" s="249"/>
      <c r="T719" s="25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1" t="s">
        <v>200</v>
      </c>
      <c r="AU719" s="251" t="s">
        <v>86</v>
      </c>
      <c r="AV719" s="13" t="s">
        <v>86</v>
      </c>
      <c r="AW719" s="13" t="s">
        <v>32</v>
      </c>
      <c r="AX719" s="13" t="s">
        <v>76</v>
      </c>
      <c r="AY719" s="251" t="s">
        <v>191</v>
      </c>
    </row>
    <row r="720" spans="1:51" s="13" customFormat="1" ht="12">
      <c r="A720" s="13"/>
      <c r="B720" s="240"/>
      <c r="C720" s="241"/>
      <c r="D720" s="242" t="s">
        <v>200</v>
      </c>
      <c r="E720" s="243" t="s">
        <v>1</v>
      </c>
      <c r="F720" s="244" t="s">
        <v>1144</v>
      </c>
      <c r="G720" s="241"/>
      <c r="H720" s="245">
        <v>11.768</v>
      </c>
      <c r="I720" s="246"/>
      <c r="J720" s="241"/>
      <c r="K720" s="241"/>
      <c r="L720" s="247"/>
      <c r="M720" s="248"/>
      <c r="N720" s="249"/>
      <c r="O720" s="249"/>
      <c r="P720" s="249"/>
      <c r="Q720" s="249"/>
      <c r="R720" s="249"/>
      <c r="S720" s="249"/>
      <c r="T720" s="25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1" t="s">
        <v>200</v>
      </c>
      <c r="AU720" s="251" t="s">
        <v>86</v>
      </c>
      <c r="AV720" s="13" t="s">
        <v>86</v>
      </c>
      <c r="AW720" s="13" t="s">
        <v>32</v>
      </c>
      <c r="AX720" s="13" t="s">
        <v>76</v>
      </c>
      <c r="AY720" s="251" t="s">
        <v>191</v>
      </c>
    </row>
    <row r="721" spans="1:51" s="13" customFormat="1" ht="12">
      <c r="A721" s="13"/>
      <c r="B721" s="240"/>
      <c r="C721" s="241"/>
      <c r="D721" s="242" t="s">
        <v>200</v>
      </c>
      <c r="E721" s="243" t="s">
        <v>1</v>
      </c>
      <c r="F721" s="244" t="s">
        <v>1145</v>
      </c>
      <c r="G721" s="241"/>
      <c r="H721" s="245">
        <v>4.168</v>
      </c>
      <c r="I721" s="246"/>
      <c r="J721" s="241"/>
      <c r="K721" s="241"/>
      <c r="L721" s="247"/>
      <c r="M721" s="248"/>
      <c r="N721" s="249"/>
      <c r="O721" s="249"/>
      <c r="P721" s="249"/>
      <c r="Q721" s="249"/>
      <c r="R721" s="249"/>
      <c r="S721" s="249"/>
      <c r="T721" s="25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1" t="s">
        <v>200</v>
      </c>
      <c r="AU721" s="251" t="s">
        <v>86</v>
      </c>
      <c r="AV721" s="13" t="s">
        <v>86</v>
      </c>
      <c r="AW721" s="13" t="s">
        <v>32</v>
      </c>
      <c r="AX721" s="13" t="s">
        <v>76</v>
      </c>
      <c r="AY721" s="251" t="s">
        <v>191</v>
      </c>
    </row>
    <row r="722" spans="1:51" s="13" customFormat="1" ht="12">
      <c r="A722" s="13"/>
      <c r="B722" s="240"/>
      <c r="C722" s="241"/>
      <c r="D722" s="242" t="s">
        <v>200</v>
      </c>
      <c r="E722" s="243" t="s">
        <v>1</v>
      </c>
      <c r="F722" s="244" t="s">
        <v>1146</v>
      </c>
      <c r="G722" s="241"/>
      <c r="H722" s="245">
        <v>3.276</v>
      </c>
      <c r="I722" s="246"/>
      <c r="J722" s="241"/>
      <c r="K722" s="241"/>
      <c r="L722" s="247"/>
      <c r="M722" s="248"/>
      <c r="N722" s="249"/>
      <c r="O722" s="249"/>
      <c r="P722" s="249"/>
      <c r="Q722" s="249"/>
      <c r="R722" s="249"/>
      <c r="S722" s="249"/>
      <c r="T722" s="250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1" t="s">
        <v>200</v>
      </c>
      <c r="AU722" s="251" t="s">
        <v>86</v>
      </c>
      <c r="AV722" s="13" t="s">
        <v>86</v>
      </c>
      <c r="AW722" s="13" t="s">
        <v>32</v>
      </c>
      <c r="AX722" s="13" t="s">
        <v>76</v>
      </c>
      <c r="AY722" s="251" t="s">
        <v>191</v>
      </c>
    </row>
    <row r="723" spans="1:51" s="13" customFormat="1" ht="12">
      <c r="A723" s="13"/>
      <c r="B723" s="240"/>
      <c r="C723" s="241"/>
      <c r="D723" s="242" t="s">
        <v>200</v>
      </c>
      <c r="E723" s="243" t="s">
        <v>1</v>
      </c>
      <c r="F723" s="244" t="s">
        <v>1147</v>
      </c>
      <c r="G723" s="241"/>
      <c r="H723" s="245">
        <v>8.904</v>
      </c>
      <c r="I723" s="246"/>
      <c r="J723" s="241"/>
      <c r="K723" s="241"/>
      <c r="L723" s="247"/>
      <c r="M723" s="248"/>
      <c r="N723" s="249"/>
      <c r="O723" s="249"/>
      <c r="P723" s="249"/>
      <c r="Q723" s="249"/>
      <c r="R723" s="249"/>
      <c r="S723" s="249"/>
      <c r="T723" s="25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1" t="s">
        <v>200</v>
      </c>
      <c r="AU723" s="251" t="s">
        <v>86</v>
      </c>
      <c r="AV723" s="13" t="s">
        <v>86</v>
      </c>
      <c r="AW723" s="13" t="s">
        <v>32</v>
      </c>
      <c r="AX723" s="13" t="s">
        <v>76</v>
      </c>
      <c r="AY723" s="251" t="s">
        <v>191</v>
      </c>
    </row>
    <row r="724" spans="1:51" s="13" customFormat="1" ht="12">
      <c r="A724" s="13"/>
      <c r="B724" s="240"/>
      <c r="C724" s="241"/>
      <c r="D724" s="242" t="s">
        <v>200</v>
      </c>
      <c r="E724" s="243" t="s">
        <v>1</v>
      </c>
      <c r="F724" s="244" t="s">
        <v>1148</v>
      </c>
      <c r="G724" s="241"/>
      <c r="H724" s="245">
        <v>4</v>
      </c>
      <c r="I724" s="246"/>
      <c r="J724" s="241"/>
      <c r="K724" s="241"/>
      <c r="L724" s="247"/>
      <c r="M724" s="248"/>
      <c r="N724" s="249"/>
      <c r="O724" s="249"/>
      <c r="P724" s="249"/>
      <c r="Q724" s="249"/>
      <c r="R724" s="249"/>
      <c r="S724" s="249"/>
      <c r="T724" s="25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1" t="s">
        <v>200</v>
      </c>
      <c r="AU724" s="251" t="s">
        <v>86</v>
      </c>
      <c r="AV724" s="13" t="s">
        <v>86</v>
      </c>
      <c r="AW724" s="13" t="s">
        <v>32</v>
      </c>
      <c r="AX724" s="13" t="s">
        <v>76</v>
      </c>
      <c r="AY724" s="251" t="s">
        <v>191</v>
      </c>
    </row>
    <row r="725" spans="1:51" s="13" customFormat="1" ht="12">
      <c r="A725" s="13"/>
      <c r="B725" s="240"/>
      <c r="C725" s="241"/>
      <c r="D725" s="242" t="s">
        <v>200</v>
      </c>
      <c r="E725" s="243" t="s">
        <v>1</v>
      </c>
      <c r="F725" s="244" t="s">
        <v>1149</v>
      </c>
      <c r="G725" s="241"/>
      <c r="H725" s="245">
        <v>44.744</v>
      </c>
      <c r="I725" s="246"/>
      <c r="J725" s="241"/>
      <c r="K725" s="241"/>
      <c r="L725" s="247"/>
      <c r="M725" s="248"/>
      <c r="N725" s="249"/>
      <c r="O725" s="249"/>
      <c r="P725" s="249"/>
      <c r="Q725" s="249"/>
      <c r="R725" s="249"/>
      <c r="S725" s="249"/>
      <c r="T725" s="250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1" t="s">
        <v>200</v>
      </c>
      <c r="AU725" s="251" t="s">
        <v>86</v>
      </c>
      <c r="AV725" s="13" t="s">
        <v>86</v>
      </c>
      <c r="AW725" s="13" t="s">
        <v>32</v>
      </c>
      <c r="AX725" s="13" t="s">
        <v>76</v>
      </c>
      <c r="AY725" s="251" t="s">
        <v>191</v>
      </c>
    </row>
    <row r="726" spans="1:51" s="14" customFormat="1" ht="12">
      <c r="A726" s="14"/>
      <c r="B726" s="252"/>
      <c r="C726" s="253"/>
      <c r="D726" s="242" t="s">
        <v>200</v>
      </c>
      <c r="E726" s="254" t="s">
        <v>1</v>
      </c>
      <c r="F726" s="255" t="s">
        <v>214</v>
      </c>
      <c r="G726" s="253"/>
      <c r="H726" s="256">
        <v>416.259</v>
      </c>
      <c r="I726" s="257"/>
      <c r="J726" s="253"/>
      <c r="K726" s="253"/>
      <c r="L726" s="258"/>
      <c r="M726" s="259"/>
      <c r="N726" s="260"/>
      <c r="O726" s="260"/>
      <c r="P726" s="260"/>
      <c r="Q726" s="260"/>
      <c r="R726" s="260"/>
      <c r="S726" s="260"/>
      <c r="T726" s="261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2" t="s">
        <v>200</v>
      </c>
      <c r="AU726" s="262" t="s">
        <v>86</v>
      </c>
      <c r="AV726" s="14" t="s">
        <v>198</v>
      </c>
      <c r="AW726" s="14" t="s">
        <v>32</v>
      </c>
      <c r="AX726" s="14" t="s">
        <v>84</v>
      </c>
      <c r="AY726" s="262" t="s">
        <v>191</v>
      </c>
    </row>
    <row r="727" spans="1:65" s="2" customFormat="1" ht="33" customHeight="1">
      <c r="A727" s="39"/>
      <c r="B727" s="40"/>
      <c r="C727" s="284" t="s">
        <v>1166</v>
      </c>
      <c r="D727" s="284" t="s">
        <v>310</v>
      </c>
      <c r="E727" s="285" t="s">
        <v>1167</v>
      </c>
      <c r="F727" s="286" t="s">
        <v>1168</v>
      </c>
      <c r="G727" s="287" t="s">
        <v>196</v>
      </c>
      <c r="H727" s="288">
        <v>485.15</v>
      </c>
      <c r="I727" s="289"/>
      <c r="J727" s="290">
        <f>ROUND(I727*H727,2)</f>
        <v>0</v>
      </c>
      <c r="K727" s="286" t="s">
        <v>210</v>
      </c>
      <c r="L727" s="291"/>
      <c r="M727" s="292" t="s">
        <v>1</v>
      </c>
      <c r="N727" s="293" t="s">
        <v>41</v>
      </c>
      <c r="O727" s="92"/>
      <c r="P727" s="236">
        <f>O727*H727</f>
        <v>0</v>
      </c>
      <c r="Q727" s="236">
        <v>0.00223</v>
      </c>
      <c r="R727" s="236">
        <f>Q727*H727</f>
        <v>1.0818845000000001</v>
      </c>
      <c r="S727" s="236">
        <v>0</v>
      </c>
      <c r="T727" s="237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38" t="s">
        <v>403</v>
      </c>
      <c r="AT727" s="238" t="s">
        <v>310</v>
      </c>
      <c r="AU727" s="238" t="s">
        <v>86</v>
      </c>
      <c r="AY727" s="18" t="s">
        <v>191</v>
      </c>
      <c r="BE727" s="239">
        <f>IF(N727="základní",J727,0)</f>
        <v>0</v>
      </c>
      <c r="BF727" s="239">
        <f>IF(N727="snížená",J727,0)</f>
        <v>0</v>
      </c>
      <c r="BG727" s="239">
        <f>IF(N727="zákl. přenesená",J727,0)</f>
        <v>0</v>
      </c>
      <c r="BH727" s="239">
        <f>IF(N727="sníž. přenesená",J727,0)</f>
        <v>0</v>
      </c>
      <c r="BI727" s="239">
        <f>IF(N727="nulová",J727,0)</f>
        <v>0</v>
      </c>
      <c r="BJ727" s="18" t="s">
        <v>84</v>
      </c>
      <c r="BK727" s="239">
        <f>ROUND(I727*H727,2)</f>
        <v>0</v>
      </c>
      <c r="BL727" s="18" t="s">
        <v>309</v>
      </c>
      <c r="BM727" s="238" t="s">
        <v>1169</v>
      </c>
    </row>
    <row r="728" spans="1:51" s="13" customFormat="1" ht="12">
      <c r="A728" s="13"/>
      <c r="B728" s="240"/>
      <c r="C728" s="241"/>
      <c r="D728" s="242" t="s">
        <v>200</v>
      </c>
      <c r="E728" s="241"/>
      <c r="F728" s="244" t="s">
        <v>1161</v>
      </c>
      <c r="G728" s="241"/>
      <c r="H728" s="245">
        <v>485.15</v>
      </c>
      <c r="I728" s="246"/>
      <c r="J728" s="241"/>
      <c r="K728" s="241"/>
      <c r="L728" s="247"/>
      <c r="M728" s="248"/>
      <c r="N728" s="249"/>
      <c r="O728" s="249"/>
      <c r="P728" s="249"/>
      <c r="Q728" s="249"/>
      <c r="R728" s="249"/>
      <c r="S728" s="249"/>
      <c r="T728" s="25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1" t="s">
        <v>200</v>
      </c>
      <c r="AU728" s="251" t="s">
        <v>86</v>
      </c>
      <c r="AV728" s="13" t="s">
        <v>86</v>
      </c>
      <c r="AW728" s="13" t="s">
        <v>4</v>
      </c>
      <c r="AX728" s="13" t="s">
        <v>84</v>
      </c>
      <c r="AY728" s="251" t="s">
        <v>191</v>
      </c>
    </row>
    <row r="729" spans="1:65" s="2" customFormat="1" ht="37.8" customHeight="1">
      <c r="A729" s="39"/>
      <c r="B729" s="40"/>
      <c r="C729" s="227" t="s">
        <v>1170</v>
      </c>
      <c r="D729" s="227" t="s">
        <v>193</v>
      </c>
      <c r="E729" s="228" t="s">
        <v>1171</v>
      </c>
      <c r="F729" s="229" t="s">
        <v>1172</v>
      </c>
      <c r="G729" s="230" t="s">
        <v>336</v>
      </c>
      <c r="H729" s="231">
        <v>201.66</v>
      </c>
      <c r="I729" s="232"/>
      <c r="J729" s="233">
        <f>ROUND(I729*H729,2)</f>
        <v>0</v>
      </c>
      <c r="K729" s="229" t="s">
        <v>1</v>
      </c>
      <c r="L729" s="45"/>
      <c r="M729" s="234" t="s">
        <v>1</v>
      </c>
      <c r="N729" s="235" t="s">
        <v>41</v>
      </c>
      <c r="O729" s="92"/>
      <c r="P729" s="236">
        <f>O729*H729</f>
        <v>0</v>
      </c>
      <c r="Q729" s="236">
        <v>0.0006</v>
      </c>
      <c r="R729" s="236">
        <f>Q729*H729</f>
        <v>0.12099599999999999</v>
      </c>
      <c r="S729" s="236">
        <v>0</v>
      </c>
      <c r="T729" s="237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8" t="s">
        <v>309</v>
      </c>
      <c r="AT729" s="238" t="s">
        <v>193</v>
      </c>
      <c r="AU729" s="238" t="s">
        <v>86</v>
      </c>
      <c r="AY729" s="18" t="s">
        <v>191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8" t="s">
        <v>84</v>
      </c>
      <c r="BK729" s="239">
        <f>ROUND(I729*H729,2)</f>
        <v>0</v>
      </c>
      <c r="BL729" s="18" t="s">
        <v>309</v>
      </c>
      <c r="BM729" s="238" t="s">
        <v>1173</v>
      </c>
    </row>
    <row r="730" spans="1:65" s="2" customFormat="1" ht="55.5" customHeight="1">
      <c r="A730" s="39"/>
      <c r="B730" s="40"/>
      <c r="C730" s="227" t="s">
        <v>1174</v>
      </c>
      <c r="D730" s="227" t="s">
        <v>193</v>
      </c>
      <c r="E730" s="228" t="s">
        <v>1175</v>
      </c>
      <c r="F730" s="229" t="s">
        <v>1176</v>
      </c>
      <c r="G730" s="230" t="s">
        <v>336</v>
      </c>
      <c r="H730" s="231">
        <v>201.66</v>
      </c>
      <c r="I730" s="232"/>
      <c r="J730" s="233">
        <f>ROUND(I730*H730,2)</f>
        <v>0</v>
      </c>
      <c r="K730" s="229" t="s">
        <v>1</v>
      </c>
      <c r="L730" s="45"/>
      <c r="M730" s="234" t="s">
        <v>1</v>
      </c>
      <c r="N730" s="235" t="s">
        <v>41</v>
      </c>
      <c r="O730" s="92"/>
      <c r="P730" s="236">
        <f>O730*H730</f>
        <v>0</v>
      </c>
      <c r="Q730" s="236">
        <v>0.0006</v>
      </c>
      <c r="R730" s="236">
        <f>Q730*H730</f>
        <v>0.12099599999999999</v>
      </c>
      <c r="S730" s="236">
        <v>0</v>
      </c>
      <c r="T730" s="237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8" t="s">
        <v>309</v>
      </c>
      <c r="AT730" s="238" t="s">
        <v>193</v>
      </c>
      <c r="AU730" s="238" t="s">
        <v>86</v>
      </c>
      <c r="AY730" s="18" t="s">
        <v>191</v>
      </c>
      <c r="BE730" s="239">
        <f>IF(N730="základní",J730,0)</f>
        <v>0</v>
      </c>
      <c r="BF730" s="239">
        <f>IF(N730="snížená",J730,0)</f>
        <v>0</v>
      </c>
      <c r="BG730" s="239">
        <f>IF(N730="zákl. přenesená",J730,0)</f>
        <v>0</v>
      </c>
      <c r="BH730" s="239">
        <f>IF(N730="sníž. přenesená",J730,0)</f>
        <v>0</v>
      </c>
      <c r="BI730" s="239">
        <f>IF(N730="nulová",J730,0)</f>
        <v>0</v>
      </c>
      <c r="BJ730" s="18" t="s">
        <v>84</v>
      </c>
      <c r="BK730" s="239">
        <f>ROUND(I730*H730,2)</f>
        <v>0</v>
      </c>
      <c r="BL730" s="18" t="s">
        <v>309</v>
      </c>
      <c r="BM730" s="238" t="s">
        <v>1177</v>
      </c>
    </row>
    <row r="731" spans="1:65" s="2" customFormat="1" ht="55.5" customHeight="1">
      <c r="A731" s="39"/>
      <c r="B731" s="40"/>
      <c r="C731" s="227" t="s">
        <v>1178</v>
      </c>
      <c r="D731" s="227" t="s">
        <v>193</v>
      </c>
      <c r="E731" s="228" t="s">
        <v>1179</v>
      </c>
      <c r="F731" s="229" t="s">
        <v>1180</v>
      </c>
      <c r="G731" s="230" t="s">
        <v>336</v>
      </c>
      <c r="H731" s="231">
        <v>201.66</v>
      </c>
      <c r="I731" s="232"/>
      <c r="J731" s="233">
        <f>ROUND(I731*H731,2)</f>
        <v>0</v>
      </c>
      <c r="K731" s="229" t="s">
        <v>1</v>
      </c>
      <c r="L731" s="45"/>
      <c r="M731" s="234" t="s">
        <v>1</v>
      </c>
      <c r="N731" s="235" t="s">
        <v>41</v>
      </c>
      <c r="O731" s="92"/>
      <c r="P731" s="236">
        <f>O731*H731</f>
        <v>0</v>
      </c>
      <c r="Q731" s="236">
        <v>0.0006</v>
      </c>
      <c r="R731" s="236">
        <f>Q731*H731</f>
        <v>0.12099599999999999</v>
      </c>
      <c r="S731" s="236">
        <v>0</v>
      </c>
      <c r="T731" s="237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8" t="s">
        <v>309</v>
      </c>
      <c r="AT731" s="238" t="s">
        <v>193</v>
      </c>
      <c r="AU731" s="238" t="s">
        <v>86</v>
      </c>
      <c r="AY731" s="18" t="s">
        <v>191</v>
      </c>
      <c r="BE731" s="239">
        <f>IF(N731="základní",J731,0)</f>
        <v>0</v>
      </c>
      <c r="BF731" s="239">
        <f>IF(N731="snížená",J731,0)</f>
        <v>0</v>
      </c>
      <c r="BG731" s="239">
        <f>IF(N731="zákl. přenesená",J731,0)</f>
        <v>0</v>
      </c>
      <c r="BH731" s="239">
        <f>IF(N731="sníž. přenesená",J731,0)</f>
        <v>0</v>
      </c>
      <c r="BI731" s="239">
        <f>IF(N731="nulová",J731,0)</f>
        <v>0</v>
      </c>
      <c r="BJ731" s="18" t="s">
        <v>84</v>
      </c>
      <c r="BK731" s="239">
        <f>ROUND(I731*H731,2)</f>
        <v>0</v>
      </c>
      <c r="BL731" s="18" t="s">
        <v>309</v>
      </c>
      <c r="BM731" s="238" t="s">
        <v>1181</v>
      </c>
    </row>
    <row r="732" spans="1:65" s="2" customFormat="1" ht="66.75" customHeight="1">
      <c r="A732" s="39"/>
      <c r="B732" s="40"/>
      <c r="C732" s="227" t="s">
        <v>1182</v>
      </c>
      <c r="D732" s="227" t="s">
        <v>193</v>
      </c>
      <c r="E732" s="228" t="s">
        <v>1183</v>
      </c>
      <c r="F732" s="229" t="s">
        <v>1184</v>
      </c>
      <c r="G732" s="230" t="s">
        <v>336</v>
      </c>
      <c r="H732" s="231">
        <v>100.83</v>
      </c>
      <c r="I732" s="232"/>
      <c r="J732" s="233">
        <f>ROUND(I732*H732,2)</f>
        <v>0</v>
      </c>
      <c r="K732" s="229" t="s">
        <v>1</v>
      </c>
      <c r="L732" s="45"/>
      <c r="M732" s="234" t="s">
        <v>1</v>
      </c>
      <c r="N732" s="235" t="s">
        <v>41</v>
      </c>
      <c r="O732" s="92"/>
      <c r="P732" s="236">
        <f>O732*H732</f>
        <v>0</v>
      </c>
      <c r="Q732" s="236">
        <v>0.00054</v>
      </c>
      <c r="R732" s="236">
        <f>Q732*H732</f>
        <v>0.0544482</v>
      </c>
      <c r="S732" s="236">
        <v>0</v>
      </c>
      <c r="T732" s="237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8" t="s">
        <v>309</v>
      </c>
      <c r="AT732" s="238" t="s">
        <v>193</v>
      </c>
      <c r="AU732" s="238" t="s">
        <v>86</v>
      </c>
      <c r="AY732" s="18" t="s">
        <v>191</v>
      </c>
      <c r="BE732" s="239">
        <f>IF(N732="základní",J732,0)</f>
        <v>0</v>
      </c>
      <c r="BF732" s="239">
        <f>IF(N732="snížená",J732,0)</f>
        <v>0</v>
      </c>
      <c r="BG732" s="239">
        <f>IF(N732="zákl. přenesená",J732,0)</f>
        <v>0</v>
      </c>
      <c r="BH732" s="239">
        <f>IF(N732="sníž. přenesená",J732,0)</f>
        <v>0</v>
      </c>
      <c r="BI732" s="239">
        <f>IF(N732="nulová",J732,0)</f>
        <v>0</v>
      </c>
      <c r="BJ732" s="18" t="s">
        <v>84</v>
      </c>
      <c r="BK732" s="239">
        <f>ROUND(I732*H732,2)</f>
        <v>0</v>
      </c>
      <c r="BL732" s="18" t="s">
        <v>309</v>
      </c>
      <c r="BM732" s="238" t="s">
        <v>1185</v>
      </c>
    </row>
    <row r="733" spans="1:65" s="2" customFormat="1" ht="37.8" customHeight="1">
      <c r="A733" s="39"/>
      <c r="B733" s="40"/>
      <c r="C733" s="227" t="s">
        <v>1186</v>
      </c>
      <c r="D733" s="227" t="s">
        <v>193</v>
      </c>
      <c r="E733" s="228" t="s">
        <v>1187</v>
      </c>
      <c r="F733" s="229" t="s">
        <v>1188</v>
      </c>
      <c r="G733" s="230" t="s">
        <v>336</v>
      </c>
      <c r="H733" s="231">
        <v>104.2</v>
      </c>
      <c r="I733" s="232"/>
      <c r="J733" s="233">
        <f>ROUND(I733*H733,2)</f>
        <v>0</v>
      </c>
      <c r="K733" s="229" t="s">
        <v>197</v>
      </c>
      <c r="L733" s="45"/>
      <c r="M733" s="234" t="s">
        <v>1</v>
      </c>
      <c r="N733" s="235" t="s">
        <v>41</v>
      </c>
      <c r="O733" s="92"/>
      <c r="P733" s="236">
        <f>O733*H733</f>
        <v>0</v>
      </c>
      <c r="Q733" s="236">
        <v>0.0012</v>
      </c>
      <c r="R733" s="236">
        <f>Q733*H733</f>
        <v>0.12503999999999998</v>
      </c>
      <c r="S733" s="236">
        <v>0</v>
      </c>
      <c r="T733" s="237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8" t="s">
        <v>309</v>
      </c>
      <c r="AT733" s="238" t="s">
        <v>193</v>
      </c>
      <c r="AU733" s="238" t="s">
        <v>86</v>
      </c>
      <c r="AY733" s="18" t="s">
        <v>191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8" t="s">
        <v>84</v>
      </c>
      <c r="BK733" s="239">
        <f>ROUND(I733*H733,2)</f>
        <v>0</v>
      </c>
      <c r="BL733" s="18" t="s">
        <v>309</v>
      </c>
      <c r="BM733" s="238" t="s">
        <v>1189</v>
      </c>
    </row>
    <row r="734" spans="1:65" s="2" customFormat="1" ht="24.15" customHeight="1">
      <c r="A734" s="39"/>
      <c r="B734" s="40"/>
      <c r="C734" s="227" t="s">
        <v>1190</v>
      </c>
      <c r="D734" s="227" t="s">
        <v>193</v>
      </c>
      <c r="E734" s="228" t="s">
        <v>1191</v>
      </c>
      <c r="F734" s="229" t="s">
        <v>1192</v>
      </c>
      <c r="G734" s="230" t="s">
        <v>196</v>
      </c>
      <c r="H734" s="231">
        <v>195.259</v>
      </c>
      <c r="I734" s="232"/>
      <c r="J734" s="233">
        <f>ROUND(I734*H734,2)</f>
        <v>0</v>
      </c>
      <c r="K734" s="229" t="s">
        <v>1</v>
      </c>
      <c r="L734" s="45"/>
      <c r="M734" s="234" t="s">
        <v>1</v>
      </c>
      <c r="N734" s="235" t="s">
        <v>41</v>
      </c>
      <c r="O734" s="92"/>
      <c r="P734" s="236">
        <f>O734*H734</f>
        <v>0</v>
      </c>
      <c r="Q734" s="236">
        <v>0.00015</v>
      </c>
      <c r="R734" s="236">
        <f>Q734*H734</f>
        <v>0.029288849999999995</v>
      </c>
      <c r="S734" s="236">
        <v>0</v>
      </c>
      <c r="T734" s="237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8" t="s">
        <v>309</v>
      </c>
      <c r="AT734" s="238" t="s">
        <v>193</v>
      </c>
      <c r="AU734" s="238" t="s">
        <v>86</v>
      </c>
      <c r="AY734" s="18" t="s">
        <v>191</v>
      </c>
      <c r="BE734" s="239">
        <f>IF(N734="základní",J734,0)</f>
        <v>0</v>
      </c>
      <c r="BF734" s="239">
        <f>IF(N734="snížená",J734,0)</f>
        <v>0</v>
      </c>
      <c r="BG734" s="239">
        <f>IF(N734="zákl. přenesená",J734,0)</f>
        <v>0</v>
      </c>
      <c r="BH734" s="239">
        <f>IF(N734="sníž. přenesená",J734,0)</f>
        <v>0</v>
      </c>
      <c r="BI734" s="239">
        <f>IF(N734="nulová",J734,0)</f>
        <v>0</v>
      </c>
      <c r="BJ734" s="18" t="s">
        <v>84</v>
      </c>
      <c r="BK734" s="239">
        <f>ROUND(I734*H734,2)</f>
        <v>0</v>
      </c>
      <c r="BL734" s="18" t="s">
        <v>309</v>
      </c>
      <c r="BM734" s="238" t="s">
        <v>1193</v>
      </c>
    </row>
    <row r="735" spans="1:51" s="15" customFormat="1" ht="12">
      <c r="A735" s="15"/>
      <c r="B735" s="263"/>
      <c r="C735" s="264"/>
      <c r="D735" s="242" t="s">
        <v>200</v>
      </c>
      <c r="E735" s="265" t="s">
        <v>1</v>
      </c>
      <c r="F735" s="266" t="s">
        <v>1194</v>
      </c>
      <c r="G735" s="264"/>
      <c r="H735" s="265" t="s">
        <v>1</v>
      </c>
      <c r="I735" s="267"/>
      <c r="J735" s="264"/>
      <c r="K735" s="264"/>
      <c r="L735" s="268"/>
      <c r="M735" s="269"/>
      <c r="N735" s="270"/>
      <c r="O735" s="270"/>
      <c r="P735" s="270"/>
      <c r="Q735" s="270"/>
      <c r="R735" s="270"/>
      <c r="S735" s="270"/>
      <c r="T735" s="271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72" t="s">
        <v>200</v>
      </c>
      <c r="AU735" s="272" t="s">
        <v>86</v>
      </c>
      <c r="AV735" s="15" t="s">
        <v>84</v>
      </c>
      <c r="AW735" s="15" t="s">
        <v>32</v>
      </c>
      <c r="AX735" s="15" t="s">
        <v>76</v>
      </c>
      <c r="AY735" s="272" t="s">
        <v>191</v>
      </c>
    </row>
    <row r="736" spans="1:51" s="13" customFormat="1" ht="12">
      <c r="A736" s="13"/>
      <c r="B736" s="240"/>
      <c r="C736" s="241"/>
      <c r="D736" s="242" t="s">
        <v>200</v>
      </c>
      <c r="E736" s="243" t="s">
        <v>1</v>
      </c>
      <c r="F736" s="244" t="s">
        <v>1195</v>
      </c>
      <c r="G736" s="241"/>
      <c r="H736" s="245">
        <v>195.259</v>
      </c>
      <c r="I736" s="246"/>
      <c r="J736" s="241"/>
      <c r="K736" s="241"/>
      <c r="L736" s="247"/>
      <c r="M736" s="248"/>
      <c r="N736" s="249"/>
      <c r="O736" s="249"/>
      <c r="P736" s="249"/>
      <c r="Q736" s="249"/>
      <c r="R736" s="249"/>
      <c r="S736" s="249"/>
      <c r="T736" s="25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1" t="s">
        <v>200</v>
      </c>
      <c r="AU736" s="251" t="s">
        <v>86</v>
      </c>
      <c r="AV736" s="13" t="s">
        <v>86</v>
      </c>
      <c r="AW736" s="13" t="s">
        <v>32</v>
      </c>
      <c r="AX736" s="13" t="s">
        <v>76</v>
      </c>
      <c r="AY736" s="251" t="s">
        <v>191</v>
      </c>
    </row>
    <row r="737" spans="1:51" s="14" customFormat="1" ht="12">
      <c r="A737" s="14"/>
      <c r="B737" s="252"/>
      <c r="C737" s="253"/>
      <c r="D737" s="242" t="s">
        <v>200</v>
      </c>
      <c r="E737" s="254" t="s">
        <v>1</v>
      </c>
      <c r="F737" s="255" t="s">
        <v>214</v>
      </c>
      <c r="G737" s="253"/>
      <c r="H737" s="256">
        <v>195.259</v>
      </c>
      <c r="I737" s="257"/>
      <c r="J737" s="253"/>
      <c r="K737" s="253"/>
      <c r="L737" s="258"/>
      <c r="M737" s="259"/>
      <c r="N737" s="260"/>
      <c r="O737" s="260"/>
      <c r="P737" s="260"/>
      <c r="Q737" s="260"/>
      <c r="R737" s="260"/>
      <c r="S737" s="260"/>
      <c r="T737" s="261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2" t="s">
        <v>200</v>
      </c>
      <c r="AU737" s="262" t="s">
        <v>86</v>
      </c>
      <c r="AV737" s="14" t="s">
        <v>198</v>
      </c>
      <c r="AW737" s="14" t="s">
        <v>32</v>
      </c>
      <c r="AX737" s="14" t="s">
        <v>84</v>
      </c>
      <c r="AY737" s="262" t="s">
        <v>191</v>
      </c>
    </row>
    <row r="738" spans="1:65" s="2" customFormat="1" ht="24.15" customHeight="1">
      <c r="A738" s="39"/>
      <c r="B738" s="40"/>
      <c r="C738" s="284" t="s">
        <v>1196</v>
      </c>
      <c r="D738" s="284" t="s">
        <v>310</v>
      </c>
      <c r="E738" s="285" t="s">
        <v>1197</v>
      </c>
      <c r="F738" s="286" t="s">
        <v>1198</v>
      </c>
      <c r="G738" s="287" t="s">
        <v>196</v>
      </c>
      <c r="H738" s="288">
        <v>227.574</v>
      </c>
      <c r="I738" s="289"/>
      <c r="J738" s="290">
        <f>ROUND(I738*H738,2)</f>
        <v>0</v>
      </c>
      <c r="K738" s="286" t="s">
        <v>210</v>
      </c>
      <c r="L738" s="291"/>
      <c r="M738" s="292" t="s">
        <v>1</v>
      </c>
      <c r="N738" s="293" t="s">
        <v>41</v>
      </c>
      <c r="O738" s="92"/>
      <c r="P738" s="236">
        <f>O738*H738</f>
        <v>0</v>
      </c>
      <c r="Q738" s="236">
        <v>0.0025</v>
      </c>
      <c r="R738" s="236">
        <f>Q738*H738</f>
        <v>0.5689350000000001</v>
      </c>
      <c r="S738" s="236">
        <v>0</v>
      </c>
      <c r="T738" s="237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8" t="s">
        <v>403</v>
      </c>
      <c r="AT738" s="238" t="s">
        <v>310</v>
      </c>
      <c r="AU738" s="238" t="s">
        <v>86</v>
      </c>
      <c r="AY738" s="18" t="s">
        <v>191</v>
      </c>
      <c r="BE738" s="239">
        <f>IF(N738="základní",J738,0)</f>
        <v>0</v>
      </c>
      <c r="BF738" s="239">
        <f>IF(N738="snížená",J738,0)</f>
        <v>0</v>
      </c>
      <c r="BG738" s="239">
        <f>IF(N738="zákl. přenesená",J738,0)</f>
        <v>0</v>
      </c>
      <c r="BH738" s="239">
        <f>IF(N738="sníž. přenesená",J738,0)</f>
        <v>0</v>
      </c>
      <c r="BI738" s="239">
        <f>IF(N738="nulová",J738,0)</f>
        <v>0</v>
      </c>
      <c r="BJ738" s="18" t="s">
        <v>84</v>
      </c>
      <c r="BK738" s="239">
        <f>ROUND(I738*H738,2)</f>
        <v>0</v>
      </c>
      <c r="BL738" s="18" t="s">
        <v>309</v>
      </c>
      <c r="BM738" s="238" t="s">
        <v>1199</v>
      </c>
    </row>
    <row r="739" spans="1:51" s="13" customFormat="1" ht="12">
      <c r="A739" s="13"/>
      <c r="B739" s="240"/>
      <c r="C739" s="241"/>
      <c r="D739" s="242" t="s">
        <v>200</v>
      </c>
      <c r="E739" s="241"/>
      <c r="F739" s="244" t="s">
        <v>1200</v>
      </c>
      <c r="G739" s="241"/>
      <c r="H739" s="245">
        <v>227.574</v>
      </c>
      <c r="I739" s="246"/>
      <c r="J739" s="241"/>
      <c r="K739" s="241"/>
      <c r="L739" s="247"/>
      <c r="M739" s="248"/>
      <c r="N739" s="249"/>
      <c r="O739" s="249"/>
      <c r="P739" s="249"/>
      <c r="Q739" s="249"/>
      <c r="R739" s="249"/>
      <c r="S739" s="249"/>
      <c r="T739" s="25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1" t="s">
        <v>200</v>
      </c>
      <c r="AU739" s="251" t="s">
        <v>86</v>
      </c>
      <c r="AV739" s="13" t="s">
        <v>86</v>
      </c>
      <c r="AW739" s="13" t="s">
        <v>4</v>
      </c>
      <c r="AX739" s="13" t="s">
        <v>84</v>
      </c>
      <c r="AY739" s="251" t="s">
        <v>191</v>
      </c>
    </row>
    <row r="740" spans="1:65" s="2" customFormat="1" ht="24.15" customHeight="1">
      <c r="A740" s="39"/>
      <c r="B740" s="40"/>
      <c r="C740" s="227" t="s">
        <v>1201</v>
      </c>
      <c r="D740" s="227" t="s">
        <v>193</v>
      </c>
      <c r="E740" s="228" t="s">
        <v>1202</v>
      </c>
      <c r="F740" s="229" t="s">
        <v>1203</v>
      </c>
      <c r="G740" s="230" t="s">
        <v>196</v>
      </c>
      <c r="H740" s="231">
        <v>165.83</v>
      </c>
      <c r="I740" s="232"/>
      <c r="J740" s="233">
        <f>ROUND(I740*H740,2)</f>
        <v>0</v>
      </c>
      <c r="K740" s="229" t="s">
        <v>210</v>
      </c>
      <c r="L740" s="45"/>
      <c r="M740" s="234" t="s">
        <v>1</v>
      </c>
      <c r="N740" s="235" t="s">
        <v>41</v>
      </c>
      <c r="O740" s="92"/>
      <c r="P740" s="236">
        <f>O740*H740</f>
        <v>0</v>
      </c>
      <c r="Q740" s="236">
        <v>0</v>
      </c>
      <c r="R740" s="236">
        <f>Q740*H740</f>
        <v>0</v>
      </c>
      <c r="S740" s="236">
        <v>0</v>
      </c>
      <c r="T740" s="237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38" t="s">
        <v>309</v>
      </c>
      <c r="AT740" s="238" t="s">
        <v>193</v>
      </c>
      <c r="AU740" s="238" t="s">
        <v>86</v>
      </c>
      <c r="AY740" s="18" t="s">
        <v>191</v>
      </c>
      <c r="BE740" s="239">
        <f>IF(N740="základní",J740,0)</f>
        <v>0</v>
      </c>
      <c r="BF740" s="239">
        <f>IF(N740="snížená",J740,0)</f>
        <v>0</v>
      </c>
      <c r="BG740" s="239">
        <f>IF(N740="zákl. přenesená",J740,0)</f>
        <v>0</v>
      </c>
      <c r="BH740" s="239">
        <f>IF(N740="sníž. přenesená",J740,0)</f>
        <v>0</v>
      </c>
      <c r="BI740" s="239">
        <f>IF(N740="nulová",J740,0)</f>
        <v>0</v>
      </c>
      <c r="BJ740" s="18" t="s">
        <v>84</v>
      </c>
      <c r="BK740" s="239">
        <f>ROUND(I740*H740,2)</f>
        <v>0</v>
      </c>
      <c r="BL740" s="18" t="s">
        <v>309</v>
      </c>
      <c r="BM740" s="238" t="s">
        <v>1204</v>
      </c>
    </row>
    <row r="741" spans="1:51" s="13" customFormat="1" ht="12">
      <c r="A741" s="13"/>
      <c r="B741" s="240"/>
      <c r="C741" s="241"/>
      <c r="D741" s="242" t="s">
        <v>200</v>
      </c>
      <c r="E741" s="243" t="s">
        <v>1</v>
      </c>
      <c r="F741" s="244" t="s">
        <v>1205</v>
      </c>
      <c r="G741" s="241"/>
      <c r="H741" s="245">
        <v>131.441</v>
      </c>
      <c r="I741" s="246"/>
      <c r="J741" s="241"/>
      <c r="K741" s="241"/>
      <c r="L741" s="247"/>
      <c r="M741" s="248"/>
      <c r="N741" s="249"/>
      <c r="O741" s="249"/>
      <c r="P741" s="249"/>
      <c r="Q741" s="249"/>
      <c r="R741" s="249"/>
      <c r="S741" s="249"/>
      <c r="T741" s="25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1" t="s">
        <v>200</v>
      </c>
      <c r="AU741" s="251" t="s">
        <v>86</v>
      </c>
      <c r="AV741" s="13" t="s">
        <v>86</v>
      </c>
      <c r="AW741" s="13" t="s">
        <v>32</v>
      </c>
      <c r="AX741" s="13" t="s">
        <v>76</v>
      </c>
      <c r="AY741" s="251" t="s">
        <v>191</v>
      </c>
    </row>
    <row r="742" spans="1:51" s="13" customFormat="1" ht="12">
      <c r="A742" s="13"/>
      <c r="B742" s="240"/>
      <c r="C742" s="241"/>
      <c r="D742" s="242" t="s">
        <v>200</v>
      </c>
      <c r="E742" s="243" t="s">
        <v>1</v>
      </c>
      <c r="F742" s="244" t="s">
        <v>1206</v>
      </c>
      <c r="G742" s="241"/>
      <c r="H742" s="245">
        <v>34.389</v>
      </c>
      <c r="I742" s="246"/>
      <c r="J742" s="241"/>
      <c r="K742" s="241"/>
      <c r="L742" s="247"/>
      <c r="M742" s="248"/>
      <c r="N742" s="249"/>
      <c r="O742" s="249"/>
      <c r="P742" s="249"/>
      <c r="Q742" s="249"/>
      <c r="R742" s="249"/>
      <c r="S742" s="249"/>
      <c r="T742" s="25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1" t="s">
        <v>200</v>
      </c>
      <c r="AU742" s="251" t="s">
        <v>86</v>
      </c>
      <c r="AV742" s="13" t="s">
        <v>86</v>
      </c>
      <c r="AW742" s="13" t="s">
        <v>32</v>
      </c>
      <c r="AX742" s="13" t="s">
        <v>76</v>
      </c>
      <c r="AY742" s="251" t="s">
        <v>191</v>
      </c>
    </row>
    <row r="743" spans="1:51" s="14" customFormat="1" ht="12">
      <c r="A743" s="14"/>
      <c r="B743" s="252"/>
      <c r="C743" s="253"/>
      <c r="D743" s="242" t="s">
        <v>200</v>
      </c>
      <c r="E743" s="254" t="s">
        <v>1</v>
      </c>
      <c r="F743" s="255" t="s">
        <v>214</v>
      </c>
      <c r="G743" s="253"/>
      <c r="H743" s="256">
        <v>165.83</v>
      </c>
      <c r="I743" s="257"/>
      <c r="J743" s="253"/>
      <c r="K743" s="253"/>
      <c r="L743" s="258"/>
      <c r="M743" s="259"/>
      <c r="N743" s="260"/>
      <c r="O743" s="260"/>
      <c r="P743" s="260"/>
      <c r="Q743" s="260"/>
      <c r="R743" s="260"/>
      <c r="S743" s="260"/>
      <c r="T743" s="26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2" t="s">
        <v>200</v>
      </c>
      <c r="AU743" s="262" t="s">
        <v>86</v>
      </c>
      <c r="AV743" s="14" t="s">
        <v>198</v>
      </c>
      <c r="AW743" s="14" t="s">
        <v>32</v>
      </c>
      <c r="AX743" s="14" t="s">
        <v>84</v>
      </c>
      <c r="AY743" s="262" t="s">
        <v>191</v>
      </c>
    </row>
    <row r="744" spans="1:65" s="2" customFormat="1" ht="16.5" customHeight="1">
      <c r="A744" s="39"/>
      <c r="B744" s="40"/>
      <c r="C744" s="284" t="s">
        <v>1207</v>
      </c>
      <c r="D744" s="284" t="s">
        <v>310</v>
      </c>
      <c r="E744" s="285" t="s">
        <v>1208</v>
      </c>
      <c r="F744" s="286" t="s">
        <v>1209</v>
      </c>
      <c r="G744" s="287" t="s">
        <v>196</v>
      </c>
      <c r="H744" s="288">
        <v>191.534</v>
      </c>
      <c r="I744" s="289"/>
      <c r="J744" s="290">
        <f>ROUND(I744*H744,2)</f>
        <v>0</v>
      </c>
      <c r="K744" s="286" t="s">
        <v>210</v>
      </c>
      <c r="L744" s="291"/>
      <c r="M744" s="292" t="s">
        <v>1</v>
      </c>
      <c r="N744" s="293" t="s">
        <v>41</v>
      </c>
      <c r="O744" s="92"/>
      <c r="P744" s="236">
        <f>O744*H744</f>
        <v>0</v>
      </c>
      <c r="Q744" s="236">
        <v>0.0003</v>
      </c>
      <c r="R744" s="236">
        <f>Q744*H744</f>
        <v>0.05746019999999999</v>
      </c>
      <c r="S744" s="236">
        <v>0</v>
      </c>
      <c r="T744" s="237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8" t="s">
        <v>403</v>
      </c>
      <c r="AT744" s="238" t="s">
        <v>310</v>
      </c>
      <c r="AU744" s="238" t="s">
        <v>86</v>
      </c>
      <c r="AY744" s="18" t="s">
        <v>191</v>
      </c>
      <c r="BE744" s="239">
        <f>IF(N744="základní",J744,0)</f>
        <v>0</v>
      </c>
      <c r="BF744" s="239">
        <f>IF(N744="snížená",J744,0)</f>
        <v>0</v>
      </c>
      <c r="BG744" s="239">
        <f>IF(N744="zákl. přenesená",J744,0)</f>
        <v>0</v>
      </c>
      <c r="BH744" s="239">
        <f>IF(N744="sníž. přenesená",J744,0)</f>
        <v>0</v>
      </c>
      <c r="BI744" s="239">
        <f>IF(N744="nulová",J744,0)</f>
        <v>0</v>
      </c>
      <c r="BJ744" s="18" t="s">
        <v>84</v>
      </c>
      <c r="BK744" s="239">
        <f>ROUND(I744*H744,2)</f>
        <v>0</v>
      </c>
      <c r="BL744" s="18" t="s">
        <v>309</v>
      </c>
      <c r="BM744" s="238" t="s">
        <v>1210</v>
      </c>
    </row>
    <row r="745" spans="1:51" s="13" customFormat="1" ht="12">
      <c r="A745" s="13"/>
      <c r="B745" s="240"/>
      <c r="C745" s="241"/>
      <c r="D745" s="242" t="s">
        <v>200</v>
      </c>
      <c r="E745" s="241"/>
      <c r="F745" s="244" t="s">
        <v>1211</v>
      </c>
      <c r="G745" s="241"/>
      <c r="H745" s="245">
        <v>191.534</v>
      </c>
      <c r="I745" s="246"/>
      <c r="J745" s="241"/>
      <c r="K745" s="241"/>
      <c r="L745" s="247"/>
      <c r="M745" s="248"/>
      <c r="N745" s="249"/>
      <c r="O745" s="249"/>
      <c r="P745" s="249"/>
      <c r="Q745" s="249"/>
      <c r="R745" s="249"/>
      <c r="S745" s="249"/>
      <c r="T745" s="25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1" t="s">
        <v>200</v>
      </c>
      <c r="AU745" s="251" t="s">
        <v>86</v>
      </c>
      <c r="AV745" s="13" t="s">
        <v>86</v>
      </c>
      <c r="AW745" s="13" t="s">
        <v>4</v>
      </c>
      <c r="AX745" s="13" t="s">
        <v>84</v>
      </c>
      <c r="AY745" s="251" t="s">
        <v>191</v>
      </c>
    </row>
    <row r="746" spans="1:65" s="2" customFormat="1" ht="24.15" customHeight="1">
      <c r="A746" s="39"/>
      <c r="B746" s="40"/>
      <c r="C746" s="227" t="s">
        <v>1212</v>
      </c>
      <c r="D746" s="227" t="s">
        <v>193</v>
      </c>
      <c r="E746" s="228" t="s">
        <v>1213</v>
      </c>
      <c r="F746" s="229" t="s">
        <v>1214</v>
      </c>
      <c r="G746" s="230" t="s">
        <v>196</v>
      </c>
      <c r="H746" s="231">
        <v>416.259</v>
      </c>
      <c r="I746" s="232"/>
      <c r="J746" s="233">
        <f>ROUND(I746*H746,2)</f>
        <v>0</v>
      </c>
      <c r="K746" s="229" t="s">
        <v>210</v>
      </c>
      <c r="L746" s="45"/>
      <c r="M746" s="234" t="s">
        <v>1</v>
      </c>
      <c r="N746" s="235" t="s">
        <v>41</v>
      </c>
      <c r="O746" s="92"/>
      <c r="P746" s="236">
        <f>O746*H746</f>
        <v>0</v>
      </c>
      <c r="Q746" s="236">
        <v>0</v>
      </c>
      <c r="R746" s="236">
        <f>Q746*H746</f>
        <v>0</v>
      </c>
      <c r="S746" s="236">
        <v>0</v>
      </c>
      <c r="T746" s="237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309</v>
      </c>
      <c r="AT746" s="238" t="s">
        <v>193</v>
      </c>
      <c r="AU746" s="238" t="s">
        <v>86</v>
      </c>
      <c r="AY746" s="18" t="s">
        <v>191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84</v>
      </c>
      <c r="BK746" s="239">
        <f>ROUND(I746*H746,2)</f>
        <v>0</v>
      </c>
      <c r="BL746" s="18" t="s">
        <v>309</v>
      </c>
      <c r="BM746" s="238" t="s">
        <v>1215</v>
      </c>
    </row>
    <row r="747" spans="1:51" s="13" customFormat="1" ht="12">
      <c r="A747" s="13"/>
      <c r="B747" s="240"/>
      <c r="C747" s="241"/>
      <c r="D747" s="242" t="s">
        <v>200</v>
      </c>
      <c r="E747" s="243" t="s">
        <v>1</v>
      </c>
      <c r="F747" s="244" t="s">
        <v>1143</v>
      </c>
      <c r="G747" s="241"/>
      <c r="H747" s="245">
        <v>339.399</v>
      </c>
      <c r="I747" s="246"/>
      <c r="J747" s="241"/>
      <c r="K747" s="241"/>
      <c r="L747" s="247"/>
      <c r="M747" s="248"/>
      <c r="N747" s="249"/>
      <c r="O747" s="249"/>
      <c r="P747" s="249"/>
      <c r="Q747" s="249"/>
      <c r="R747" s="249"/>
      <c r="S747" s="249"/>
      <c r="T747" s="250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1" t="s">
        <v>200</v>
      </c>
      <c r="AU747" s="251" t="s">
        <v>86</v>
      </c>
      <c r="AV747" s="13" t="s">
        <v>86</v>
      </c>
      <c r="AW747" s="13" t="s">
        <v>32</v>
      </c>
      <c r="AX747" s="13" t="s">
        <v>76</v>
      </c>
      <c r="AY747" s="251" t="s">
        <v>191</v>
      </c>
    </row>
    <row r="748" spans="1:51" s="13" customFormat="1" ht="12">
      <c r="A748" s="13"/>
      <c r="B748" s="240"/>
      <c r="C748" s="241"/>
      <c r="D748" s="242" t="s">
        <v>200</v>
      </c>
      <c r="E748" s="243" t="s">
        <v>1</v>
      </c>
      <c r="F748" s="244" t="s">
        <v>1144</v>
      </c>
      <c r="G748" s="241"/>
      <c r="H748" s="245">
        <v>11.768</v>
      </c>
      <c r="I748" s="246"/>
      <c r="J748" s="241"/>
      <c r="K748" s="241"/>
      <c r="L748" s="247"/>
      <c r="M748" s="248"/>
      <c r="N748" s="249"/>
      <c r="O748" s="249"/>
      <c r="P748" s="249"/>
      <c r="Q748" s="249"/>
      <c r="R748" s="249"/>
      <c r="S748" s="249"/>
      <c r="T748" s="25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1" t="s">
        <v>200</v>
      </c>
      <c r="AU748" s="251" t="s">
        <v>86</v>
      </c>
      <c r="AV748" s="13" t="s">
        <v>86</v>
      </c>
      <c r="AW748" s="13" t="s">
        <v>32</v>
      </c>
      <c r="AX748" s="13" t="s">
        <v>76</v>
      </c>
      <c r="AY748" s="251" t="s">
        <v>191</v>
      </c>
    </row>
    <row r="749" spans="1:51" s="13" customFormat="1" ht="12">
      <c r="A749" s="13"/>
      <c r="B749" s="240"/>
      <c r="C749" s="241"/>
      <c r="D749" s="242" t="s">
        <v>200</v>
      </c>
      <c r="E749" s="243" t="s">
        <v>1</v>
      </c>
      <c r="F749" s="244" t="s">
        <v>1145</v>
      </c>
      <c r="G749" s="241"/>
      <c r="H749" s="245">
        <v>4.168</v>
      </c>
      <c r="I749" s="246"/>
      <c r="J749" s="241"/>
      <c r="K749" s="241"/>
      <c r="L749" s="247"/>
      <c r="M749" s="248"/>
      <c r="N749" s="249"/>
      <c r="O749" s="249"/>
      <c r="P749" s="249"/>
      <c r="Q749" s="249"/>
      <c r="R749" s="249"/>
      <c r="S749" s="249"/>
      <c r="T749" s="25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1" t="s">
        <v>200</v>
      </c>
      <c r="AU749" s="251" t="s">
        <v>86</v>
      </c>
      <c r="AV749" s="13" t="s">
        <v>86</v>
      </c>
      <c r="AW749" s="13" t="s">
        <v>32</v>
      </c>
      <c r="AX749" s="13" t="s">
        <v>76</v>
      </c>
      <c r="AY749" s="251" t="s">
        <v>191</v>
      </c>
    </row>
    <row r="750" spans="1:51" s="13" customFormat="1" ht="12">
      <c r="A750" s="13"/>
      <c r="B750" s="240"/>
      <c r="C750" s="241"/>
      <c r="D750" s="242" t="s">
        <v>200</v>
      </c>
      <c r="E750" s="243" t="s">
        <v>1</v>
      </c>
      <c r="F750" s="244" t="s">
        <v>1146</v>
      </c>
      <c r="G750" s="241"/>
      <c r="H750" s="245">
        <v>3.276</v>
      </c>
      <c r="I750" s="246"/>
      <c r="J750" s="241"/>
      <c r="K750" s="241"/>
      <c r="L750" s="247"/>
      <c r="M750" s="248"/>
      <c r="N750" s="249"/>
      <c r="O750" s="249"/>
      <c r="P750" s="249"/>
      <c r="Q750" s="249"/>
      <c r="R750" s="249"/>
      <c r="S750" s="249"/>
      <c r="T750" s="25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1" t="s">
        <v>200</v>
      </c>
      <c r="AU750" s="251" t="s">
        <v>86</v>
      </c>
      <c r="AV750" s="13" t="s">
        <v>86</v>
      </c>
      <c r="AW750" s="13" t="s">
        <v>32</v>
      </c>
      <c r="AX750" s="13" t="s">
        <v>76</v>
      </c>
      <c r="AY750" s="251" t="s">
        <v>191</v>
      </c>
    </row>
    <row r="751" spans="1:51" s="13" customFormat="1" ht="12">
      <c r="A751" s="13"/>
      <c r="B751" s="240"/>
      <c r="C751" s="241"/>
      <c r="D751" s="242" t="s">
        <v>200</v>
      </c>
      <c r="E751" s="243" t="s">
        <v>1</v>
      </c>
      <c r="F751" s="244" t="s">
        <v>1147</v>
      </c>
      <c r="G751" s="241"/>
      <c r="H751" s="245">
        <v>8.904</v>
      </c>
      <c r="I751" s="246"/>
      <c r="J751" s="241"/>
      <c r="K751" s="241"/>
      <c r="L751" s="247"/>
      <c r="M751" s="248"/>
      <c r="N751" s="249"/>
      <c r="O751" s="249"/>
      <c r="P751" s="249"/>
      <c r="Q751" s="249"/>
      <c r="R751" s="249"/>
      <c r="S751" s="249"/>
      <c r="T751" s="25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1" t="s">
        <v>200</v>
      </c>
      <c r="AU751" s="251" t="s">
        <v>86</v>
      </c>
      <c r="AV751" s="13" t="s">
        <v>86</v>
      </c>
      <c r="AW751" s="13" t="s">
        <v>32</v>
      </c>
      <c r="AX751" s="13" t="s">
        <v>76</v>
      </c>
      <c r="AY751" s="251" t="s">
        <v>191</v>
      </c>
    </row>
    <row r="752" spans="1:51" s="13" customFormat="1" ht="12">
      <c r="A752" s="13"/>
      <c r="B752" s="240"/>
      <c r="C752" s="241"/>
      <c r="D752" s="242" t="s">
        <v>200</v>
      </c>
      <c r="E752" s="243" t="s">
        <v>1</v>
      </c>
      <c r="F752" s="244" t="s">
        <v>1148</v>
      </c>
      <c r="G752" s="241"/>
      <c r="H752" s="245">
        <v>4</v>
      </c>
      <c r="I752" s="246"/>
      <c r="J752" s="241"/>
      <c r="K752" s="241"/>
      <c r="L752" s="247"/>
      <c r="M752" s="248"/>
      <c r="N752" s="249"/>
      <c r="O752" s="249"/>
      <c r="P752" s="249"/>
      <c r="Q752" s="249"/>
      <c r="R752" s="249"/>
      <c r="S752" s="249"/>
      <c r="T752" s="25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1" t="s">
        <v>200</v>
      </c>
      <c r="AU752" s="251" t="s">
        <v>86</v>
      </c>
      <c r="AV752" s="13" t="s">
        <v>86</v>
      </c>
      <c r="AW752" s="13" t="s">
        <v>32</v>
      </c>
      <c r="AX752" s="13" t="s">
        <v>76</v>
      </c>
      <c r="AY752" s="251" t="s">
        <v>191</v>
      </c>
    </row>
    <row r="753" spans="1:51" s="13" customFormat="1" ht="12">
      <c r="A753" s="13"/>
      <c r="B753" s="240"/>
      <c r="C753" s="241"/>
      <c r="D753" s="242" t="s">
        <v>200</v>
      </c>
      <c r="E753" s="243" t="s">
        <v>1</v>
      </c>
      <c r="F753" s="244" t="s">
        <v>1149</v>
      </c>
      <c r="G753" s="241"/>
      <c r="H753" s="245">
        <v>44.744</v>
      </c>
      <c r="I753" s="246"/>
      <c r="J753" s="241"/>
      <c r="K753" s="241"/>
      <c r="L753" s="247"/>
      <c r="M753" s="248"/>
      <c r="N753" s="249"/>
      <c r="O753" s="249"/>
      <c r="P753" s="249"/>
      <c r="Q753" s="249"/>
      <c r="R753" s="249"/>
      <c r="S753" s="249"/>
      <c r="T753" s="25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1" t="s">
        <v>200</v>
      </c>
      <c r="AU753" s="251" t="s">
        <v>86</v>
      </c>
      <c r="AV753" s="13" t="s">
        <v>86</v>
      </c>
      <c r="AW753" s="13" t="s">
        <v>32</v>
      </c>
      <c r="AX753" s="13" t="s">
        <v>76</v>
      </c>
      <c r="AY753" s="251" t="s">
        <v>191</v>
      </c>
    </row>
    <row r="754" spans="1:51" s="14" customFormat="1" ht="12">
      <c r="A754" s="14"/>
      <c r="B754" s="252"/>
      <c r="C754" s="253"/>
      <c r="D754" s="242" t="s">
        <v>200</v>
      </c>
      <c r="E754" s="254" t="s">
        <v>1</v>
      </c>
      <c r="F754" s="255" t="s">
        <v>214</v>
      </c>
      <c r="G754" s="253"/>
      <c r="H754" s="256">
        <v>416.259</v>
      </c>
      <c r="I754" s="257"/>
      <c r="J754" s="253"/>
      <c r="K754" s="253"/>
      <c r="L754" s="258"/>
      <c r="M754" s="259"/>
      <c r="N754" s="260"/>
      <c r="O754" s="260"/>
      <c r="P754" s="260"/>
      <c r="Q754" s="260"/>
      <c r="R754" s="260"/>
      <c r="S754" s="260"/>
      <c r="T754" s="261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2" t="s">
        <v>200</v>
      </c>
      <c r="AU754" s="262" t="s">
        <v>86</v>
      </c>
      <c r="AV754" s="14" t="s">
        <v>198</v>
      </c>
      <c r="AW754" s="14" t="s">
        <v>32</v>
      </c>
      <c r="AX754" s="14" t="s">
        <v>84</v>
      </c>
      <c r="AY754" s="262" t="s">
        <v>191</v>
      </c>
    </row>
    <row r="755" spans="1:65" s="2" customFormat="1" ht="16.5" customHeight="1">
      <c r="A755" s="39"/>
      <c r="B755" s="40"/>
      <c r="C755" s="284" t="s">
        <v>1216</v>
      </c>
      <c r="D755" s="284" t="s">
        <v>310</v>
      </c>
      <c r="E755" s="285" t="s">
        <v>1217</v>
      </c>
      <c r="F755" s="286" t="s">
        <v>1218</v>
      </c>
      <c r="G755" s="287" t="s">
        <v>196</v>
      </c>
      <c r="H755" s="288">
        <v>480.779</v>
      </c>
      <c r="I755" s="289"/>
      <c r="J755" s="290">
        <f>ROUND(I755*H755,2)</f>
        <v>0</v>
      </c>
      <c r="K755" s="286" t="s">
        <v>210</v>
      </c>
      <c r="L755" s="291"/>
      <c r="M755" s="292" t="s">
        <v>1</v>
      </c>
      <c r="N755" s="293" t="s">
        <v>41</v>
      </c>
      <c r="O755" s="92"/>
      <c r="P755" s="236">
        <f>O755*H755</f>
        <v>0</v>
      </c>
      <c r="Q755" s="236">
        <v>0.0003</v>
      </c>
      <c r="R755" s="236">
        <f>Q755*H755</f>
        <v>0.1442337</v>
      </c>
      <c r="S755" s="236">
        <v>0</v>
      </c>
      <c r="T755" s="237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38" t="s">
        <v>403</v>
      </c>
      <c r="AT755" s="238" t="s">
        <v>310</v>
      </c>
      <c r="AU755" s="238" t="s">
        <v>86</v>
      </c>
      <c r="AY755" s="18" t="s">
        <v>191</v>
      </c>
      <c r="BE755" s="239">
        <f>IF(N755="základní",J755,0)</f>
        <v>0</v>
      </c>
      <c r="BF755" s="239">
        <f>IF(N755="snížená",J755,0)</f>
        <v>0</v>
      </c>
      <c r="BG755" s="239">
        <f>IF(N755="zákl. přenesená",J755,0)</f>
        <v>0</v>
      </c>
      <c r="BH755" s="239">
        <f>IF(N755="sníž. přenesená",J755,0)</f>
        <v>0</v>
      </c>
      <c r="BI755" s="239">
        <f>IF(N755="nulová",J755,0)</f>
        <v>0</v>
      </c>
      <c r="BJ755" s="18" t="s">
        <v>84</v>
      </c>
      <c r="BK755" s="239">
        <f>ROUND(I755*H755,2)</f>
        <v>0</v>
      </c>
      <c r="BL755" s="18" t="s">
        <v>309</v>
      </c>
      <c r="BM755" s="238" t="s">
        <v>1219</v>
      </c>
    </row>
    <row r="756" spans="1:51" s="13" customFormat="1" ht="12">
      <c r="A756" s="13"/>
      <c r="B756" s="240"/>
      <c r="C756" s="241"/>
      <c r="D756" s="242" t="s">
        <v>200</v>
      </c>
      <c r="E756" s="241"/>
      <c r="F756" s="244" t="s">
        <v>1220</v>
      </c>
      <c r="G756" s="241"/>
      <c r="H756" s="245">
        <v>480.779</v>
      </c>
      <c r="I756" s="246"/>
      <c r="J756" s="241"/>
      <c r="K756" s="241"/>
      <c r="L756" s="247"/>
      <c r="M756" s="248"/>
      <c r="N756" s="249"/>
      <c r="O756" s="249"/>
      <c r="P756" s="249"/>
      <c r="Q756" s="249"/>
      <c r="R756" s="249"/>
      <c r="S756" s="249"/>
      <c r="T756" s="25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1" t="s">
        <v>200</v>
      </c>
      <c r="AU756" s="251" t="s">
        <v>86</v>
      </c>
      <c r="AV756" s="13" t="s">
        <v>86</v>
      </c>
      <c r="AW756" s="13" t="s">
        <v>4</v>
      </c>
      <c r="AX756" s="13" t="s">
        <v>84</v>
      </c>
      <c r="AY756" s="251" t="s">
        <v>191</v>
      </c>
    </row>
    <row r="757" spans="1:65" s="2" customFormat="1" ht="33" customHeight="1">
      <c r="A757" s="39"/>
      <c r="B757" s="40"/>
      <c r="C757" s="227" t="s">
        <v>1221</v>
      </c>
      <c r="D757" s="227" t="s">
        <v>193</v>
      </c>
      <c r="E757" s="228" t="s">
        <v>1222</v>
      </c>
      <c r="F757" s="229" t="s">
        <v>1223</v>
      </c>
      <c r="G757" s="230" t="s">
        <v>196</v>
      </c>
      <c r="H757" s="231">
        <v>416.259</v>
      </c>
      <c r="I757" s="232"/>
      <c r="J757" s="233">
        <f>ROUND(I757*H757,2)</f>
        <v>0</v>
      </c>
      <c r="K757" s="229" t="s">
        <v>210</v>
      </c>
      <c r="L757" s="45"/>
      <c r="M757" s="234" t="s">
        <v>1</v>
      </c>
      <c r="N757" s="235" t="s">
        <v>41</v>
      </c>
      <c r="O757" s="92"/>
      <c r="P757" s="236">
        <f>O757*H757</f>
        <v>0</v>
      </c>
      <c r="Q757" s="236">
        <v>0</v>
      </c>
      <c r="R757" s="236">
        <f>Q757*H757</f>
        <v>0</v>
      </c>
      <c r="S757" s="236">
        <v>0</v>
      </c>
      <c r="T757" s="237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8" t="s">
        <v>309</v>
      </c>
      <c r="AT757" s="238" t="s">
        <v>193</v>
      </c>
      <c r="AU757" s="238" t="s">
        <v>86</v>
      </c>
      <c r="AY757" s="18" t="s">
        <v>191</v>
      </c>
      <c r="BE757" s="239">
        <f>IF(N757="základní",J757,0)</f>
        <v>0</v>
      </c>
      <c r="BF757" s="239">
        <f>IF(N757="snížená",J757,0)</f>
        <v>0</v>
      </c>
      <c r="BG757" s="239">
        <f>IF(N757="zákl. přenesená",J757,0)</f>
        <v>0</v>
      </c>
      <c r="BH757" s="239">
        <f>IF(N757="sníž. přenesená",J757,0)</f>
        <v>0</v>
      </c>
      <c r="BI757" s="239">
        <f>IF(N757="nulová",J757,0)</f>
        <v>0</v>
      </c>
      <c r="BJ757" s="18" t="s">
        <v>84</v>
      </c>
      <c r="BK757" s="239">
        <f>ROUND(I757*H757,2)</f>
        <v>0</v>
      </c>
      <c r="BL757" s="18" t="s">
        <v>309</v>
      </c>
      <c r="BM757" s="238" t="s">
        <v>1224</v>
      </c>
    </row>
    <row r="758" spans="1:51" s="13" customFormat="1" ht="12">
      <c r="A758" s="13"/>
      <c r="B758" s="240"/>
      <c r="C758" s="241"/>
      <c r="D758" s="242" t="s">
        <v>200</v>
      </c>
      <c r="E758" s="243" t="s">
        <v>1</v>
      </c>
      <c r="F758" s="244" t="s">
        <v>1143</v>
      </c>
      <c r="G758" s="241"/>
      <c r="H758" s="245">
        <v>339.399</v>
      </c>
      <c r="I758" s="246"/>
      <c r="J758" s="241"/>
      <c r="K758" s="241"/>
      <c r="L758" s="247"/>
      <c r="M758" s="248"/>
      <c r="N758" s="249"/>
      <c r="O758" s="249"/>
      <c r="P758" s="249"/>
      <c r="Q758" s="249"/>
      <c r="R758" s="249"/>
      <c r="S758" s="249"/>
      <c r="T758" s="250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1" t="s">
        <v>200</v>
      </c>
      <c r="AU758" s="251" t="s">
        <v>86</v>
      </c>
      <c r="AV758" s="13" t="s">
        <v>86</v>
      </c>
      <c r="AW758" s="13" t="s">
        <v>32</v>
      </c>
      <c r="AX758" s="13" t="s">
        <v>76</v>
      </c>
      <c r="AY758" s="251" t="s">
        <v>191</v>
      </c>
    </row>
    <row r="759" spans="1:51" s="13" customFormat="1" ht="12">
      <c r="A759" s="13"/>
      <c r="B759" s="240"/>
      <c r="C759" s="241"/>
      <c r="D759" s="242" t="s">
        <v>200</v>
      </c>
      <c r="E759" s="243" t="s">
        <v>1</v>
      </c>
      <c r="F759" s="244" t="s">
        <v>1144</v>
      </c>
      <c r="G759" s="241"/>
      <c r="H759" s="245">
        <v>11.768</v>
      </c>
      <c r="I759" s="246"/>
      <c r="J759" s="241"/>
      <c r="K759" s="241"/>
      <c r="L759" s="247"/>
      <c r="M759" s="248"/>
      <c r="N759" s="249"/>
      <c r="O759" s="249"/>
      <c r="P759" s="249"/>
      <c r="Q759" s="249"/>
      <c r="R759" s="249"/>
      <c r="S759" s="249"/>
      <c r="T759" s="250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1" t="s">
        <v>200</v>
      </c>
      <c r="AU759" s="251" t="s">
        <v>86</v>
      </c>
      <c r="AV759" s="13" t="s">
        <v>86</v>
      </c>
      <c r="AW759" s="13" t="s">
        <v>32</v>
      </c>
      <c r="AX759" s="13" t="s">
        <v>76</v>
      </c>
      <c r="AY759" s="251" t="s">
        <v>191</v>
      </c>
    </row>
    <row r="760" spans="1:51" s="13" customFormat="1" ht="12">
      <c r="A760" s="13"/>
      <c r="B760" s="240"/>
      <c r="C760" s="241"/>
      <c r="D760" s="242" t="s">
        <v>200</v>
      </c>
      <c r="E760" s="243" t="s">
        <v>1</v>
      </c>
      <c r="F760" s="244" t="s">
        <v>1145</v>
      </c>
      <c r="G760" s="241"/>
      <c r="H760" s="245">
        <v>4.168</v>
      </c>
      <c r="I760" s="246"/>
      <c r="J760" s="241"/>
      <c r="K760" s="241"/>
      <c r="L760" s="247"/>
      <c r="M760" s="248"/>
      <c r="N760" s="249"/>
      <c r="O760" s="249"/>
      <c r="P760" s="249"/>
      <c r="Q760" s="249"/>
      <c r="R760" s="249"/>
      <c r="S760" s="249"/>
      <c r="T760" s="250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1" t="s">
        <v>200</v>
      </c>
      <c r="AU760" s="251" t="s">
        <v>86</v>
      </c>
      <c r="AV760" s="13" t="s">
        <v>86</v>
      </c>
      <c r="AW760" s="13" t="s">
        <v>32</v>
      </c>
      <c r="AX760" s="13" t="s">
        <v>76</v>
      </c>
      <c r="AY760" s="251" t="s">
        <v>191</v>
      </c>
    </row>
    <row r="761" spans="1:51" s="13" customFormat="1" ht="12">
      <c r="A761" s="13"/>
      <c r="B761" s="240"/>
      <c r="C761" s="241"/>
      <c r="D761" s="242" t="s">
        <v>200</v>
      </c>
      <c r="E761" s="243" t="s">
        <v>1</v>
      </c>
      <c r="F761" s="244" t="s">
        <v>1146</v>
      </c>
      <c r="G761" s="241"/>
      <c r="H761" s="245">
        <v>3.276</v>
      </c>
      <c r="I761" s="246"/>
      <c r="J761" s="241"/>
      <c r="K761" s="241"/>
      <c r="L761" s="247"/>
      <c r="M761" s="248"/>
      <c r="N761" s="249"/>
      <c r="O761" s="249"/>
      <c r="P761" s="249"/>
      <c r="Q761" s="249"/>
      <c r="R761" s="249"/>
      <c r="S761" s="249"/>
      <c r="T761" s="25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1" t="s">
        <v>200</v>
      </c>
      <c r="AU761" s="251" t="s">
        <v>86</v>
      </c>
      <c r="AV761" s="13" t="s">
        <v>86</v>
      </c>
      <c r="AW761" s="13" t="s">
        <v>32</v>
      </c>
      <c r="AX761" s="13" t="s">
        <v>76</v>
      </c>
      <c r="AY761" s="251" t="s">
        <v>191</v>
      </c>
    </row>
    <row r="762" spans="1:51" s="13" customFormat="1" ht="12">
      <c r="A762" s="13"/>
      <c r="B762" s="240"/>
      <c r="C762" s="241"/>
      <c r="D762" s="242" t="s">
        <v>200</v>
      </c>
      <c r="E762" s="243" t="s">
        <v>1</v>
      </c>
      <c r="F762" s="244" t="s">
        <v>1147</v>
      </c>
      <c r="G762" s="241"/>
      <c r="H762" s="245">
        <v>8.904</v>
      </c>
      <c r="I762" s="246"/>
      <c r="J762" s="241"/>
      <c r="K762" s="241"/>
      <c r="L762" s="247"/>
      <c r="M762" s="248"/>
      <c r="N762" s="249"/>
      <c r="O762" s="249"/>
      <c r="P762" s="249"/>
      <c r="Q762" s="249"/>
      <c r="R762" s="249"/>
      <c r="S762" s="249"/>
      <c r="T762" s="25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1" t="s">
        <v>200</v>
      </c>
      <c r="AU762" s="251" t="s">
        <v>86</v>
      </c>
      <c r="AV762" s="13" t="s">
        <v>86</v>
      </c>
      <c r="AW762" s="13" t="s">
        <v>32</v>
      </c>
      <c r="AX762" s="13" t="s">
        <v>76</v>
      </c>
      <c r="AY762" s="251" t="s">
        <v>191</v>
      </c>
    </row>
    <row r="763" spans="1:51" s="13" customFormat="1" ht="12">
      <c r="A763" s="13"/>
      <c r="B763" s="240"/>
      <c r="C763" s="241"/>
      <c r="D763" s="242" t="s">
        <v>200</v>
      </c>
      <c r="E763" s="243" t="s">
        <v>1</v>
      </c>
      <c r="F763" s="244" t="s">
        <v>1148</v>
      </c>
      <c r="G763" s="241"/>
      <c r="H763" s="245">
        <v>4</v>
      </c>
      <c r="I763" s="246"/>
      <c r="J763" s="241"/>
      <c r="K763" s="241"/>
      <c r="L763" s="247"/>
      <c r="M763" s="248"/>
      <c r="N763" s="249"/>
      <c r="O763" s="249"/>
      <c r="P763" s="249"/>
      <c r="Q763" s="249"/>
      <c r="R763" s="249"/>
      <c r="S763" s="249"/>
      <c r="T763" s="25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1" t="s">
        <v>200</v>
      </c>
      <c r="AU763" s="251" t="s">
        <v>86</v>
      </c>
      <c r="AV763" s="13" t="s">
        <v>86</v>
      </c>
      <c r="AW763" s="13" t="s">
        <v>32</v>
      </c>
      <c r="AX763" s="13" t="s">
        <v>76</v>
      </c>
      <c r="AY763" s="251" t="s">
        <v>191</v>
      </c>
    </row>
    <row r="764" spans="1:51" s="13" customFormat="1" ht="12">
      <c r="A764" s="13"/>
      <c r="B764" s="240"/>
      <c r="C764" s="241"/>
      <c r="D764" s="242" t="s">
        <v>200</v>
      </c>
      <c r="E764" s="243" t="s">
        <v>1</v>
      </c>
      <c r="F764" s="244" t="s">
        <v>1149</v>
      </c>
      <c r="G764" s="241"/>
      <c r="H764" s="245">
        <v>44.744</v>
      </c>
      <c r="I764" s="246"/>
      <c r="J764" s="241"/>
      <c r="K764" s="241"/>
      <c r="L764" s="247"/>
      <c r="M764" s="248"/>
      <c r="N764" s="249"/>
      <c r="O764" s="249"/>
      <c r="P764" s="249"/>
      <c r="Q764" s="249"/>
      <c r="R764" s="249"/>
      <c r="S764" s="249"/>
      <c r="T764" s="25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1" t="s">
        <v>200</v>
      </c>
      <c r="AU764" s="251" t="s">
        <v>86</v>
      </c>
      <c r="AV764" s="13" t="s">
        <v>86</v>
      </c>
      <c r="AW764" s="13" t="s">
        <v>32</v>
      </c>
      <c r="AX764" s="13" t="s">
        <v>76</v>
      </c>
      <c r="AY764" s="251" t="s">
        <v>191</v>
      </c>
    </row>
    <row r="765" spans="1:51" s="14" customFormat="1" ht="12">
      <c r="A765" s="14"/>
      <c r="B765" s="252"/>
      <c r="C765" s="253"/>
      <c r="D765" s="242" t="s">
        <v>200</v>
      </c>
      <c r="E765" s="254" t="s">
        <v>1</v>
      </c>
      <c r="F765" s="255" t="s">
        <v>214</v>
      </c>
      <c r="G765" s="253"/>
      <c r="H765" s="256">
        <v>416.259</v>
      </c>
      <c r="I765" s="257"/>
      <c r="J765" s="253"/>
      <c r="K765" s="253"/>
      <c r="L765" s="258"/>
      <c r="M765" s="259"/>
      <c r="N765" s="260"/>
      <c r="O765" s="260"/>
      <c r="P765" s="260"/>
      <c r="Q765" s="260"/>
      <c r="R765" s="260"/>
      <c r="S765" s="260"/>
      <c r="T765" s="26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2" t="s">
        <v>200</v>
      </c>
      <c r="AU765" s="262" t="s">
        <v>86</v>
      </c>
      <c r="AV765" s="14" t="s">
        <v>198</v>
      </c>
      <c r="AW765" s="14" t="s">
        <v>32</v>
      </c>
      <c r="AX765" s="14" t="s">
        <v>84</v>
      </c>
      <c r="AY765" s="262" t="s">
        <v>191</v>
      </c>
    </row>
    <row r="766" spans="1:65" s="2" customFormat="1" ht="37.8" customHeight="1">
      <c r="A766" s="39"/>
      <c r="B766" s="40"/>
      <c r="C766" s="284" t="s">
        <v>1225</v>
      </c>
      <c r="D766" s="284" t="s">
        <v>310</v>
      </c>
      <c r="E766" s="285" t="s">
        <v>1226</v>
      </c>
      <c r="F766" s="286" t="s">
        <v>1227</v>
      </c>
      <c r="G766" s="287" t="s">
        <v>196</v>
      </c>
      <c r="H766" s="288">
        <v>458.926</v>
      </c>
      <c r="I766" s="289"/>
      <c r="J766" s="290">
        <f>ROUND(I766*H766,2)</f>
        <v>0</v>
      </c>
      <c r="K766" s="286" t="s">
        <v>210</v>
      </c>
      <c r="L766" s="291"/>
      <c r="M766" s="292" t="s">
        <v>1</v>
      </c>
      <c r="N766" s="293" t="s">
        <v>41</v>
      </c>
      <c r="O766" s="92"/>
      <c r="P766" s="236">
        <f>O766*H766</f>
        <v>0</v>
      </c>
      <c r="Q766" s="236">
        <v>0.00145</v>
      </c>
      <c r="R766" s="236">
        <f>Q766*H766</f>
        <v>0.6654426999999999</v>
      </c>
      <c r="S766" s="236">
        <v>0</v>
      </c>
      <c r="T766" s="237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8" t="s">
        <v>403</v>
      </c>
      <c r="AT766" s="238" t="s">
        <v>310</v>
      </c>
      <c r="AU766" s="238" t="s">
        <v>86</v>
      </c>
      <c r="AY766" s="18" t="s">
        <v>191</v>
      </c>
      <c r="BE766" s="239">
        <f>IF(N766="základní",J766,0)</f>
        <v>0</v>
      </c>
      <c r="BF766" s="239">
        <f>IF(N766="snížená",J766,0)</f>
        <v>0</v>
      </c>
      <c r="BG766" s="239">
        <f>IF(N766="zákl. přenesená",J766,0)</f>
        <v>0</v>
      </c>
      <c r="BH766" s="239">
        <f>IF(N766="sníž. přenesená",J766,0)</f>
        <v>0</v>
      </c>
      <c r="BI766" s="239">
        <f>IF(N766="nulová",J766,0)</f>
        <v>0</v>
      </c>
      <c r="BJ766" s="18" t="s">
        <v>84</v>
      </c>
      <c r="BK766" s="239">
        <f>ROUND(I766*H766,2)</f>
        <v>0</v>
      </c>
      <c r="BL766" s="18" t="s">
        <v>309</v>
      </c>
      <c r="BM766" s="238" t="s">
        <v>1228</v>
      </c>
    </row>
    <row r="767" spans="1:51" s="13" customFormat="1" ht="12">
      <c r="A767" s="13"/>
      <c r="B767" s="240"/>
      <c r="C767" s="241"/>
      <c r="D767" s="242" t="s">
        <v>200</v>
      </c>
      <c r="E767" s="241"/>
      <c r="F767" s="244" t="s">
        <v>1229</v>
      </c>
      <c r="G767" s="241"/>
      <c r="H767" s="245">
        <v>458.926</v>
      </c>
      <c r="I767" s="246"/>
      <c r="J767" s="241"/>
      <c r="K767" s="241"/>
      <c r="L767" s="247"/>
      <c r="M767" s="248"/>
      <c r="N767" s="249"/>
      <c r="O767" s="249"/>
      <c r="P767" s="249"/>
      <c r="Q767" s="249"/>
      <c r="R767" s="249"/>
      <c r="S767" s="249"/>
      <c r="T767" s="250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1" t="s">
        <v>200</v>
      </c>
      <c r="AU767" s="251" t="s">
        <v>86</v>
      </c>
      <c r="AV767" s="13" t="s">
        <v>86</v>
      </c>
      <c r="AW767" s="13" t="s">
        <v>4</v>
      </c>
      <c r="AX767" s="13" t="s">
        <v>84</v>
      </c>
      <c r="AY767" s="251" t="s">
        <v>191</v>
      </c>
    </row>
    <row r="768" spans="1:65" s="2" customFormat="1" ht="24.15" customHeight="1">
      <c r="A768" s="39"/>
      <c r="B768" s="40"/>
      <c r="C768" s="227" t="s">
        <v>1230</v>
      </c>
      <c r="D768" s="227" t="s">
        <v>193</v>
      </c>
      <c r="E768" s="228" t="s">
        <v>1231</v>
      </c>
      <c r="F768" s="229" t="s">
        <v>1232</v>
      </c>
      <c r="G768" s="230" t="s">
        <v>196</v>
      </c>
      <c r="H768" s="231">
        <v>339.399</v>
      </c>
      <c r="I768" s="232"/>
      <c r="J768" s="233">
        <f>ROUND(I768*H768,2)</f>
        <v>0</v>
      </c>
      <c r="K768" s="229" t="s">
        <v>210</v>
      </c>
      <c r="L768" s="45"/>
      <c r="M768" s="234" t="s">
        <v>1</v>
      </c>
      <c r="N768" s="235" t="s">
        <v>41</v>
      </c>
      <c r="O768" s="92"/>
      <c r="P768" s="236">
        <f>O768*H768</f>
        <v>0</v>
      </c>
      <c r="Q768" s="236">
        <v>0</v>
      </c>
      <c r="R768" s="236">
        <f>Q768*H768</f>
        <v>0</v>
      </c>
      <c r="S768" s="236">
        <v>0</v>
      </c>
      <c r="T768" s="237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8" t="s">
        <v>309</v>
      </c>
      <c r="AT768" s="238" t="s">
        <v>193</v>
      </c>
      <c r="AU768" s="238" t="s">
        <v>86</v>
      </c>
      <c r="AY768" s="18" t="s">
        <v>191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8" t="s">
        <v>84</v>
      </c>
      <c r="BK768" s="239">
        <f>ROUND(I768*H768,2)</f>
        <v>0</v>
      </c>
      <c r="BL768" s="18" t="s">
        <v>309</v>
      </c>
      <c r="BM768" s="238" t="s">
        <v>1233</v>
      </c>
    </row>
    <row r="769" spans="1:51" s="13" customFormat="1" ht="12">
      <c r="A769" s="13"/>
      <c r="B769" s="240"/>
      <c r="C769" s="241"/>
      <c r="D769" s="242" t="s">
        <v>200</v>
      </c>
      <c r="E769" s="243" t="s">
        <v>1</v>
      </c>
      <c r="F769" s="244" t="s">
        <v>1143</v>
      </c>
      <c r="G769" s="241"/>
      <c r="H769" s="245">
        <v>339.399</v>
      </c>
      <c r="I769" s="246"/>
      <c r="J769" s="241"/>
      <c r="K769" s="241"/>
      <c r="L769" s="247"/>
      <c r="M769" s="248"/>
      <c r="N769" s="249"/>
      <c r="O769" s="249"/>
      <c r="P769" s="249"/>
      <c r="Q769" s="249"/>
      <c r="R769" s="249"/>
      <c r="S769" s="249"/>
      <c r="T769" s="25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1" t="s">
        <v>200</v>
      </c>
      <c r="AU769" s="251" t="s">
        <v>86</v>
      </c>
      <c r="AV769" s="13" t="s">
        <v>86</v>
      </c>
      <c r="AW769" s="13" t="s">
        <v>32</v>
      </c>
      <c r="AX769" s="13" t="s">
        <v>84</v>
      </c>
      <c r="AY769" s="251" t="s">
        <v>191</v>
      </c>
    </row>
    <row r="770" spans="1:65" s="2" customFormat="1" ht="24.15" customHeight="1">
      <c r="A770" s="39"/>
      <c r="B770" s="40"/>
      <c r="C770" s="284" t="s">
        <v>1234</v>
      </c>
      <c r="D770" s="284" t="s">
        <v>310</v>
      </c>
      <c r="E770" s="285" t="s">
        <v>1235</v>
      </c>
      <c r="F770" s="286" t="s">
        <v>1236</v>
      </c>
      <c r="G770" s="287" t="s">
        <v>209</v>
      </c>
      <c r="H770" s="288">
        <v>37.334</v>
      </c>
      <c r="I770" s="289"/>
      <c r="J770" s="290">
        <f>ROUND(I770*H770,2)</f>
        <v>0</v>
      </c>
      <c r="K770" s="286" t="s">
        <v>210</v>
      </c>
      <c r="L770" s="291"/>
      <c r="M770" s="292" t="s">
        <v>1</v>
      </c>
      <c r="N770" s="293" t="s">
        <v>41</v>
      </c>
      <c r="O770" s="92"/>
      <c r="P770" s="236">
        <f>O770*H770</f>
        <v>0</v>
      </c>
      <c r="Q770" s="236">
        <v>0.75</v>
      </c>
      <c r="R770" s="236">
        <f>Q770*H770</f>
        <v>28.000500000000002</v>
      </c>
      <c r="S770" s="236">
        <v>0</v>
      </c>
      <c r="T770" s="237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38" t="s">
        <v>403</v>
      </c>
      <c r="AT770" s="238" t="s">
        <v>310</v>
      </c>
      <c r="AU770" s="238" t="s">
        <v>86</v>
      </c>
      <c r="AY770" s="18" t="s">
        <v>191</v>
      </c>
      <c r="BE770" s="239">
        <f>IF(N770="základní",J770,0)</f>
        <v>0</v>
      </c>
      <c r="BF770" s="239">
        <f>IF(N770="snížená",J770,0)</f>
        <v>0</v>
      </c>
      <c r="BG770" s="239">
        <f>IF(N770="zákl. přenesená",J770,0)</f>
        <v>0</v>
      </c>
      <c r="BH770" s="239">
        <f>IF(N770="sníž. přenesená",J770,0)</f>
        <v>0</v>
      </c>
      <c r="BI770" s="239">
        <f>IF(N770="nulová",J770,0)</f>
        <v>0</v>
      </c>
      <c r="BJ770" s="18" t="s">
        <v>84</v>
      </c>
      <c r="BK770" s="239">
        <f>ROUND(I770*H770,2)</f>
        <v>0</v>
      </c>
      <c r="BL770" s="18" t="s">
        <v>309</v>
      </c>
      <c r="BM770" s="238" t="s">
        <v>1237</v>
      </c>
    </row>
    <row r="771" spans="1:51" s="13" customFormat="1" ht="12">
      <c r="A771" s="13"/>
      <c r="B771" s="240"/>
      <c r="C771" s="241"/>
      <c r="D771" s="242" t="s">
        <v>200</v>
      </c>
      <c r="E771" s="241"/>
      <c r="F771" s="244" t="s">
        <v>1238</v>
      </c>
      <c r="G771" s="241"/>
      <c r="H771" s="245">
        <v>37.334</v>
      </c>
      <c r="I771" s="246"/>
      <c r="J771" s="241"/>
      <c r="K771" s="241"/>
      <c r="L771" s="247"/>
      <c r="M771" s="248"/>
      <c r="N771" s="249"/>
      <c r="O771" s="249"/>
      <c r="P771" s="249"/>
      <c r="Q771" s="249"/>
      <c r="R771" s="249"/>
      <c r="S771" s="249"/>
      <c r="T771" s="250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1" t="s">
        <v>200</v>
      </c>
      <c r="AU771" s="251" t="s">
        <v>86</v>
      </c>
      <c r="AV771" s="13" t="s">
        <v>86</v>
      </c>
      <c r="AW771" s="13" t="s">
        <v>4</v>
      </c>
      <c r="AX771" s="13" t="s">
        <v>84</v>
      </c>
      <c r="AY771" s="251" t="s">
        <v>191</v>
      </c>
    </row>
    <row r="772" spans="1:65" s="2" customFormat="1" ht="24.15" customHeight="1">
      <c r="A772" s="39"/>
      <c r="B772" s="40"/>
      <c r="C772" s="227" t="s">
        <v>1239</v>
      </c>
      <c r="D772" s="227" t="s">
        <v>193</v>
      </c>
      <c r="E772" s="228" t="s">
        <v>1240</v>
      </c>
      <c r="F772" s="229" t="s">
        <v>1241</v>
      </c>
      <c r="G772" s="230" t="s">
        <v>196</v>
      </c>
      <c r="H772" s="231">
        <v>339.399</v>
      </c>
      <c r="I772" s="232"/>
      <c r="J772" s="233">
        <f>ROUND(I772*H772,2)</f>
        <v>0</v>
      </c>
      <c r="K772" s="229" t="s">
        <v>210</v>
      </c>
      <c r="L772" s="45"/>
      <c r="M772" s="234" t="s">
        <v>1</v>
      </c>
      <c r="N772" s="235" t="s">
        <v>41</v>
      </c>
      <c r="O772" s="92"/>
      <c r="P772" s="236">
        <f>O772*H772</f>
        <v>0</v>
      </c>
      <c r="Q772" s="236">
        <v>0</v>
      </c>
      <c r="R772" s="236">
        <f>Q772*H772</f>
        <v>0</v>
      </c>
      <c r="S772" s="236">
        <v>0</v>
      </c>
      <c r="T772" s="23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8" t="s">
        <v>309</v>
      </c>
      <c r="AT772" s="238" t="s">
        <v>193</v>
      </c>
      <c r="AU772" s="238" t="s">
        <v>86</v>
      </c>
      <c r="AY772" s="18" t="s">
        <v>191</v>
      </c>
      <c r="BE772" s="239">
        <f>IF(N772="základní",J772,0)</f>
        <v>0</v>
      </c>
      <c r="BF772" s="239">
        <f>IF(N772="snížená",J772,0)</f>
        <v>0</v>
      </c>
      <c r="BG772" s="239">
        <f>IF(N772="zákl. přenesená",J772,0)</f>
        <v>0</v>
      </c>
      <c r="BH772" s="239">
        <f>IF(N772="sníž. přenesená",J772,0)</f>
        <v>0</v>
      </c>
      <c r="BI772" s="239">
        <f>IF(N772="nulová",J772,0)</f>
        <v>0</v>
      </c>
      <c r="BJ772" s="18" t="s">
        <v>84</v>
      </c>
      <c r="BK772" s="239">
        <f>ROUND(I772*H772,2)</f>
        <v>0</v>
      </c>
      <c r="BL772" s="18" t="s">
        <v>309</v>
      </c>
      <c r="BM772" s="238" t="s">
        <v>1242</v>
      </c>
    </row>
    <row r="773" spans="1:51" s="13" customFormat="1" ht="12">
      <c r="A773" s="13"/>
      <c r="B773" s="240"/>
      <c r="C773" s="241"/>
      <c r="D773" s="242" t="s">
        <v>200</v>
      </c>
      <c r="E773" s="243" t="s">
        <v>1</v>
      </c>
      <c r="F773" s="244" t="s">
        <v>1143</v>
      </c>
      <c r="G773" s="241"/>
      <c r="H773" s="245">
        <v>339.399</v>
      </c>
      <c r="I773" s="246"/>
      <c r="J773" s="241"/>
      <c r="K773" s="241"/>
      <c r="L773" s="247"/>
      <c r="M773" s="248"/>
      <c r="N773" s="249"/>
      <c r="O773" s="249"/>
      <c r="P773" s="249"/>
      <c r="Q773" s="249"/>
      <c r="R773" s="249"/>
      <c r="S773" s="249"/>
      <c r="T773" s="250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1" t="s">
        <v>200</v>
      </c>
      <c r="AU773" s="251" t="s">
        <v>86</v>
      </c>
      <c r="AV773" s="13" t="s">
        <v>86</v>
      </c>
      <c r="AW773" s="13" t="s">
        <v>32</v>
      </c>
      <c r="AX773" s="13" t="s">
        <v>84</v>
      </c>
      <c r="AY773" s="251" t="s">
        <v>191</v>
      </c>
    </row>
    <row r="774" spans="1:65" s="2" customFormat="1" ht="16.5" customHeight="1">
      <c r="A774" s="39"/>
      <c r="B774" s="40"/>
      <c r="C774" s="284" t="s">
        <v>1243</v>
      </c>
      <c r="D774" s="284" t="s">
        <v>310</v>
      </c>
      <c r="E774" s="285" t="s">
        <v>1244</v>
      </c>
      <c r="F774" s="286" t="s">
        <v>1245</v>
      </c>
      <c r="G774" s="287" t="s">
        <v>196</v>
      </c>
      <c r="H774" s="288">
        <v>373.339</v>
      </c>
      <c r="I774" s="289"/>
      <c r="J774" s="290">
        <f>ROUND(I774*H774,2)</f>
        <v>0</v>
      </c>
      <c r="K774" s="286" t="s">
        <v>210</v>
      </c>
      <c r="L774" s="291"/>
      <c r="M774" s="292" t="s">
        <v>1</v>
      </c>
      <c r="N774" s="293" t="s">
        <v>41</v>
      </c>
      <c r="O774" s="92"/>
      <c r="P774" s="236">
        <f>O774*H774</f>
        <v>0</v>
      </c>
      <c r="Q774" s="236">
        <v>0.011</v>
      </c>
      <c r="R774" s="236">
        <f>Q774*H774</f>
        <v>4.106729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403</v>
      </c>
      <c r="AT774" s="238" t="s">
        <v>310</v>
      </c>
      <c r="AU774" s="238" t="s">
        <v>86</v>
      </c>
      <c r="AY774" s="18" t="s">
        <v>191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84</v>
      </c>
      <c r="BK774" s="239">
        <f>ROUND(I774*H774,2)</f>
        <v>0</v>
      </c>
      <c r="BL774" s="18" t="s">
        <v>309</v>
      </c>
      <c r="BM774" s="238" t="s">
        <v>1246</v>
      </c>
    </row>
    <row r="775" spans="1:51" s="13" customFormat="1" ht="12">
      <c r="A775" s="13"/>
      <c r="B775" s="240"/>
      <c r="C775" s="241"/>
      <c r="D775" s="242" t="s">
        <v>200</v>
      </c>
      <c r="E775" s="241"/>
      <c r="F775" s="244" t="s">
        <v>1247</v>
      </c>
      <c r="G775" s="241"/>
      <c r="H775" s="245">
        <v>373.339</v>
      </c>
      <c r="I775" s="246"/>
      <c r="J775" s="241"/>
      <c r="K775" s="241"/>
      <c r="L775" s="247"/>
      <c r="M775" s="248"/>
      <c r="N775" s="249"/>
      <c r="O775" s="249"/>
      <c r="P775" s="249"/>
      <c r="Q775" s="249"/>
      <c r="R775" s="249"/>
      <c r="S775" s="249"/>
      <c r="T775" s="25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1" t="s">
        <v>200</v>
      </c>
      <c r="AU775" s="251" t="s">
        <v>86</v>
      </c>
      <c r="AV775" s="13" t="s">
        <v>86</v>
      </c>
      <c r="AW775" s="13" t="s">
        <v>4</v>
      </c>
      <c r="AX775" s="13" t="s">
        <v>84</v>
      </c>
      <c r="AY775" s="251" t="s">
        <v>191</v>
      </c>
    </row>
    <row r="776" spans="1:65" s="2" customFormat="1" ht="24.15" customHeight="1">
      <c r="A776" s="39"/>
      <c r="B776" s="40"/>
      <c r="C776" s="227" t="s">
        <v>1248</v>
      </c>
      <c r="D776" s="227" t="s">
        <v>193</v>
      </c>
      <c r="E776" s="228" t="s">
        <v>1249</v>
      </c>
      <c r="F776" s="229" t="s">
        <v>1250</v>
      </c>
      <c r="G776" s="230" t="s">
        <v>209</v>
      </c>
      <c r="H776" s="231">
        <v>75.41</v>
      </c>
      <c r="I776" s="232"/>
      <c r="J776" s="233">
        <f>ROUND(I776*H776,2)</f>
        <v>0</v>
      </c>
      <c r="K776" s="229" t="s">
        <v>210</v>
      </c>
      <c r="L776" s="45"/>
      <c r="M776" s="234" t="s">
        <v>1</v>
      </c>
      <c r="N776" s="235" t="s">
        <v>41</v>
      </c>
      <c r="O776" s="92"/>
      <c r="P776" s="236">
        <f>O776*H776</f>
        <v>0</v>
      </c>
      <c r="Q776" s="236">
        <v>0</v>
      </c>
      <c r="R776" s="236">
        <f>Q776*H776</f>
        <v>0</v>
      </c>
      <c r="S776" s="236">
        <v>0</v>
      </c>
      <c r="T776" s="237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8" t="s">
        <v>309</v>
      </c>
      <c r="AT776" s="238" t="s">
        <v>193</v>
      </c>
      <c r="AU776" s="238" t="s">
        <v>86</v>
      </c>
      <c r="AY776" s="18" t="s">
        <v>191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8" t="s">
        <v>84</v>
      </c>
      <c r="BK776" s="239">
        <f>ROUND(I776*H776,2)</f>
        <v>0</v>
      </c>
      <c r="BL776" s="18" t="s">
        <v>309</v>
      </c>
      <c r="BM776" s="238" t="s">
        <v>1251</v>
      </c>
    </row>
    <row r="777" spans="1:51" s="13" customFormat="1" ht="12">
      <c r="A777" s="13"/>
      <c r="B777" s="240"/>
      <c r="C777" s="241"/>
      <c r="D777" s="242" t="s">
        <v>200</v>
      </c>
      <c r="E777" s="243" t="s">
        <v>1</v>
      </c>
      <c r="F777" s="244" t="s">
        <v>1252</v>
      </c>
      <c r="G777" s="241"/>
      <c r="H777" s="245">
        <v>7.355</v>
      </c>
      <c r="I777" s="246"/>
      <c r="J777" s="241"/>
      <c r="K777" s="241"/>
      <c r="L777" s="247"/>
      <c r="M777" s="248"/>
      <c r="N777" s="249"/>
      <c r="O777" s="249"/>
      <c r="P777" s="249"/>
      <c r="Q777" s="249"/>
      <c r="R777" s="249"/>
      <c r="S777" s="249"/>
      <c r="T777" s="25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1" t="s">
        <v>200</v>
      </c>
      <c r="AU777" s="251" t="s">
        <v>86</v>
      </c>
      <c r="AV777" s="13" t="s">
        <v>86</v>
      </c>
      <c r="AW777" s="13" t="s">
        <v>32</v>
      </c>
      <c r="AX777" s="13" t="s">
        <v>76</v>
      </c>
      <c r="AY777" s="251" t="s">
        <v>191</v>
      </c>
    </row>
    <row r="778" spans="1:51" s="13" customFormat="1" ht="12">
      <c r="A778" s="13"/>
      <c r="B778" s="240"/>
      <c r="C778" s="241"/>
      <c r="D778" s="242" t="s">
        <v>200</v>
      </c>
      <c r="E778" s="243" t="s">
        <v>1</v>
      </c>
      <c r="F778" s="244" t="s">
        <v>1253</v>
      </c>
      <c r="G778" s="241"/>
      <c r="H778" s="245">
        <v>2.605</v>
      </c>
      <c r="I778" s="246"/>
      <c r="J778" s="241"/>
      <c r="K778" s="241"/>
      <c r="L778" s="247"/>
      <c r="M778" s="248"/>
      <c r="N778" s="249"/>
      <c r="O778" s="249"/>
      <c r="P778" s="249"/>
      <c r="Q778" s="249"/>
      <c r="R778" s="249"/>
      <c r="S778" s="249"/>
      <c r="T778" s="25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1" t="s">
        <v>200</v>
      </c>
      <c r="AU778" s="251" t="s">
        <v>86</v>
      </c>
      <c r="AV778" s="13" t="s">
        <v>86</v>
      </c>
      <c r="AW778" s="13" t="s">
        <v>32</v>
      </c>
      <c r="AX778" s="13" t="s">
        <v>76</v>
      </c>
      <c r="AY778" s="251" t="s">
        <v>191</v>
      </c>
    </row>
    <row r="779" spans="1:51" s="13" customFormat="1" ht="12">
      <c r="A779" s="13"/>
      <c r="B779" s="240"/>
      <c r="C779" s="241"/>
      <c r="D779" s="242" t="s">
        <v>200</v>
      </c>
      <c r="E779" s="243" t="s">
        <v>1</v>
      </c>
      <c r="F779" s="244" t="s">
        <v>1254</v>
      </c>
      <c r="G779" s="241"/>
      <c r="H779" s="245">
        <v>2.048</v>
      </c>
      <c r="I779" s="246"/>
      <c r="J779" s="241"/>
      <c r="K779" s="241"/>
      <c r="L779" s="247"/>
      <c r="M779" s="248"/>
      <c r="N779" s="249"/>
      <c r="O779" s="249"/>
      <c r="P779" s="249"/>
      <c r="Q779" s="249"/>
      <c r="R779" s="249"/>
      <c r="S779" s="249"/>
      <c r="T779" s="25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1" t="s">
        <v>200</v>
      </c>
      <c r="AU779" s="251" t="s">
        <v>86</v>
      </c>
      <c r="AV779" s="13" t="s">
        <v>86</v>
      </c>
      <c r="AW779" s="13" t="s">
        <v>32</v>
      </c>
      <c r="AX779" s="13" t="s">
        <v>76</v>
      </c>
      <c r="AY779" s="251" t="s">
        <v>191</v>
      </c>
    </row>
    <row r="780" spans="1:51" s="13" customFormat="1" ht="12">
      <c r="A780" s="13"/>
      <c r="B780" s="240"/>
      <c r="C780" s="241"/>
      <c r="D780" s="242" t="s">
        <v>200</v>
      </c>
      <c r="E780" s="243" t="s">
        <v>1</v>
      </c>
      <c r="F780" s="244" t="s">
        <v>1255</v>
      </c>
      <c r="G780" s="241"/>
      <c r="H780" s="245">
        <v>5.565</v>
      </c>
      <c r="I780" s="246"/>
      <c r="J780" s="241"/>
      <c r="K780" s="241"/>
      <c r="L780" s="247"/>
      <c r="M780" s="248"/>
      <c r="N780" s="249"/>
      <c r="O780" s="249"/>
      <c r="P780" s="249"/>
      <c r="Q780" s="249"/>
      <c r="R780" s="249"/>
      <c r="S780" s="249"/>
      <c r="T780" s="250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1" t="s">
        <v>200</v>
      </c>
      <c r="AU780" s="251" t="s">
        <v>86</v>
      </c>
      <c r="AV780" s="13" t="s">
        <v>86</v>
      </c>
      <c r="AW780" s="13" t="s">
        <v>32</v>
      </c>
      <c r="AX780" s="13" t="s">
        <v>76</v>
      </c>
      <c r="AY780" s="251" t="s">
        <v>191</v>
      </c>
    </row>
    <row r="781" spans="1:51" s="13" customFormat="1" ht="12">
      <c r="A781" s="13"/>
      <c r="B781" s="240"/>
      <c r="C781" s="241"/>
      <c r="D781" s="242" t="s">
        <v>200</v>
      </c>
      <c r="E781" s="243" t="s">
        <v>1</v>
      </c>
      <c r="F781" s="244" t="s">
        <v>1256</v>
      </c>
      <c r="G781" s="241"/>
      <c r="H781" s="245">
        <v>2.5</v>
      </c>
      <c r="I781" s="246"/>
      <c r="J781" s="241"/>
      <c r="K781" s="241"/>
      <c r="L781" s="247"/>
      <c r="M781" s="248"/>
      <c r="N781" s="249"/>
      <c r="O781" s="249"/>
      <c r="P781" s="249"/>
      <c r="Q781" s="249"/>
      <c r="R781" s="249"/>
      <c r="S781" s="249"/>
      <c r="T781" s="25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1" t="s">
        <v>200</v>
      </c>
      <c r="AU781" s="251" t="s">
        <v>86</v>
      </c>
      <c r="AV781" s="13" t="s">
        <v>86</v>
      </c>
      <c r="AW781" s="13" t="s">
        <v>32</v>
      </c>
      <c r="AX781" s="13" t="s">
        <v>76</v>
      </c>
      <c r="AY781" s="251" t="s">
        <v>191</v>
      </c>
    </row>
    <row r="782" spans="1:51" s="13" customFormat="1" ht="12">
      <c r="A782" s="13"/>
      <c r="B782" s="240"/>
      <c r="C782" s="241"/>
      <c r="D782" s="242" t="s">
        <v>200</v>
      </c>
      <c r="E782" s="243" t="s">
        <v>1</v>
      </c>
      <c r="F782" s="244" t="s">
        <v>1257</v>
      </c>
      <c r="G782" s="241"/>
      <c r="H782" s="245">
        <v>27.965</v>
      </c>
      <c r="I782" s="246"/>
      <c r="J782" s="241"/>
      <c r="K782" s="241"/>
      <c r="L782" s="247"/>
      <c r="M782" s="248"/>
      <c r="N782" s="249"/>
      <c r="O782" s="249"/>
      <c r="P782" s="249"/>
      <c r="Q782" s="249"/>
      <c r="R782" s="249"/>
      <c r="S782" s="249"/>
      <c r="T782" s="250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1" t="s">
        <v>200</v>
      </c>
      <c r="AU782" s="251" t="s">
        <v>86</v>
      </c>
      <c r="AV782" s="13" t="s">
        <v>86</v>
      </c>
      <c r="AW782" s="13" t="s">
        <v>32</v>
      </c>
      <c r="AX782" s="13" t="s">
        <v>76</v>
      </c>
      <c r="AY782" s="251" t="s">
        <v>191</v>
      </c>
    </row>
    <row r="783" spans="1:51" s="13" customFormat="1" ht="12">
      <c r="A783" s="13"/>
      <c r="B783" s="240"/>
      <c r="C783" s="241"/>
      <c r="D783" s="242" t="s">
        <v>200</v>
      </c>
      <c r="E783" s="243" t="s">
        <v>1</v>
      </c>
      <c r="F783" s="244" t="s">
        <v>1258</v>
      </c>
      <c r="G783" s="241"/>
      <c r="H783" s="245">
        <v>27.372</v>
      </c>
      <c r="I783" s="246"/>
      <c r="J783" s="241"/>
      <c r="K783" s="241"/>
      <c r="L783" s="247"/>
      <c r="M783" s="248"/>
      <c r="N783" s="249"/>
      <c r="O783" s="249"/>
      <c r="P783" s="249"/>
      <c r="Q783" s="249"/>
      <c r="R783" s="249"/>
      <c r="S783" s="249"/>
      <c r="T783" s="25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1" t="s">
        <v>200</v>
      </c>
      <c r="AU783" s="251" t="s">
        <v>86</v>
      </c>
      <c r="AV783" s="13" t="s">
        <v>86</v>
      </c>
      <c r="AW783" s="13" t="s">
        <v>32</v>
      </c>
      <c r="AX783" s="13" t="s">
        <v>76</v>
      </c>
      <c r="AY783" s="251" t="s">
        <v>191</v>
      </c>
    </row>
    <row r="784" spans="1:51" s="14" customFormat="1" ht="12">
      <c r="A784" s="14"/>
      <c r="B784" s="252"/>
      <c r="C784" s="253"/>
      <c r="D784" s="242" t="s">
        <v>200</v>
      </c>
      <c r="E784" s="254" t="s">
        <v>1</v>
      </c>
      <c r="F784" s="255" t="s">
        <v>214</v>
      </c>
      <c r="G784" s="253"/>
      <c r="H784" s="256">
        <v>75.41</v>
      </c>
      <c r="I784" s="257"/>
      <c r="J784" s="253"/>
      <c r="K784" s="253"/>
      <c r="L784" s="258"/>
      <c r="M784" s="259"/>
      <c r="N784" s="260"/>
      <c r="O784" s="260"/>
      <c r="P784" s="260"/>
      <c r="Q784" s="260"/>
      <c r="R784" s="260"/>
      <c r="S784" s="260"/>
      <c r="T784" s="261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2" t="s">
        <v>200</v>
      </c>
      <c r="AU784" s="262" t="s">
        <v>86</v>
      </c>
      <c r="AV784" s="14" t="s">
        <v>198</v>
      </c>
      <c r="AW784" s="14" t="s">
        <v>32</v>
      </c>
      <c r="AX784" s="14" t="s">
        <v>84</v>
      </c>
      <c r="AY784" s="262" t="s">
        <v>191</v>
      </c>
    </row>
    <row r="785" spans="1:65" s="2" customFormat="1" ht="16.5" customHeight="1">
      <c r="A785" s="39"/>
      <c r="B785" s="40"/>
      <c r="C785" s="284" t="s">
        <v>1259</v>
      </c>
      <c r="D785" s="284" t="s">
        <v>310</v>
      </c>
      <c r="E785" s="285" t="s">
        <v>1260</v>
      </c>
      <c r="F785" s="286" t="s">
        <v>1261</v>
      </c>
      <c r="G785" s="287" t="s">
        <v>289</v>
      </c>
      <c r="H785" s="288">
        <v>124.607</v>
      </c>
      <c r="I785" s="289"/>
      <c r="J785" s="290">
        <f>ROUND(I785*H785,2)</f>
        <v>0</v>
      </c>
      <c r="K785" s="286" t="s">
        <v>210</v>
      </c>
      <c r="L785" s="291"/>
      <c r="M785" s="292" t="s">
        <v>1</v>
      </c>
      <c r="N785" s="293" t="s">
        <v>41</v>
      </c>
      <c r="O785" s="92"/>
      <c r="P785" s="236">
        <f>O785*H785</f>
        <v>0</v>
      </c>
      <c r="Q785" s="236">
        <v>1</v>
      </c>
      <c r="R785" s="236">
        <f>Q785*H785</f>
        <v>124.607</v>
      </c>
      <c r="S785" s="236">
        <v>0</v>
      </c>
      <c r="T785" s="237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8" t="s">
        <v>403</v>
      </c>
      <c r="AT785" s="238" t="s">
        <v>310</v>
      </c>
      <c r="AU785" s="238" t="s">
        <v>86</v>
      </c>
      <c r="AY785" s="18" t="s">
        <v>191</v>
      </c>
      <c r="BE785" s="239">
        <f>IF(N785="základní",J785,0)</f>
        <v>0</v>
      </c>
      <c r="BF785" s="239">
        <f>IF(N785="snížená",J785,0)</f>
        <v>0</v>
      </c>
      <c r="BG785" s="239">
        <f>IF(N785="zákl. přenesená",J785,0)</f>
        <v>0</v>
      </c>
      <c r="BH785" s="239">
        <f>IF(N785="sníž. přenesená",J785,0)</f>
        <v>0</v>
      </c>
      <c r="BI785" s="239">
        <f>IF(N785="nulová",J785,0)</f>
        <v>0</v>
      </c>
      <c r="BJ785" s="18" t="s">
        <v>84</v>
      </c>
      <c r="BK785" s="239">
        <f>ROUND(I785*H785,2)</f>
        <v>0</v>
      </c>
      <c r="BL785" s="18" t="s">
        <v>309</v>
      </c>
      <c r="BM785" s="238" t="s">
        <v>1262</v>
      </c>
    </row>
    <row r="786" spans="1:51" s="13" customFormat="1" ht="12">
      <c r="A786" s="13"/>
      <c r="B786" s="240"/>
      <c r="C786" s="241"/>
      <c r="D786" s="242" t="s">
        <v>200</v>
      </c>
      <c r="E786" s="241"/>
      <c r="F786" s="244" t="s">
        <v>1263</v>
      </c>
      <c r="G786" s="241"/>
      <c r="H786" s="245">
        <v>124.607</v>
      </c>
      <c r="I786" s="246"/>
      <c r="J786" s="241"/>
      <c r="K786" s="241"/>
      <c r="L786" s="247"/>
      <c r="M786" s="248"/>
      <c r="N786" s="249"/>
      <c r="O786" s="249"/>
      <c r="P786" s="249"/>
      <c r="Q786" s="249"/>
      <c r="R786" s="249"/>
      <c r="S786" s="249"/>
      <c r="T786" s="25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1" t="s">
        <v>200</v>
      </c>
      <c r="AU786" s="251" t="s">
        <v>86</v>
      </c>
      <c r="AV786" s="13" t="s">
        <v>86</v>
      </c>
      <c r="AW786" s="13" t="s">
        <v>4</v>
      </c>
      <c r="AX786" s="13" t="s">
        <v>84</v>
      </c>
      <c r="AY786" s="251" t="s">
        <v>191</v>
      </c>
    </row>
    <row r="787" spans="1:65" s="2" customFormat="1" ht="16.5" customHeight="1">
      <c r="A787" s="39"/>
      <c r="B787" s="40"/>
      <c r="C787" s="227" t="s">
        <v>1264</v>
      </c>
      <c r="D787" s="227" t="s">
        <v>193</v>
      </c>
      <c r="E787" s="228" t="s">
        <v>1265</v>
      </c>
      <c r="F787" s="229" t="s">
        <v>1266</v>
      </c>
      <c r="G787" s="230" t="s">
        <v>336</v>
      </c>
      <c r="H787" s="231">
        <v>155.2</v>
      </c>
      <c r="I787" s="232"/>
      <c r="J787" s="233">
        <f>ROUND(I787*H787,2)</f>
        <v>0</v>
      </c>
      <c r="K787" s="229" t="s">
        <v>1</v>
      </c>
      <c r="L787" s="45"/>
      <c r="M787" s="234" t="s">
        <v>1</v>
      </c>
      <c r="N787" s="235" t="s">
        <v>41</v>
      </c>
      <c r="O787" s="92"/>
      <c r="P787" s="236">
        <f>O787*H787</f>
        <v>0</v>
      </c>
      <c r="Q787" s="236">
        <v>2E-05</v>
      </c>
      <c r="R787" s="236">
        <f>Q787*H787</f>
        <v>0.003104</v>
      </c>
      <c r="S787" s="236">
        <v>0</v>
      </c>
      <c r="T787" s="237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8" t="s">
        <v>309</v>
      </c>
      <c r="AT787" s="238" t="s">
        <v>193</v>
      </c>
      <c r="AU787" s="238" t="s">
        <v>86</v>
      </c>
      <c r="AY787" s="18" t="s">
        <v>191</v>
      </c>
      <c r="BE787" s="239">
        <f>IF(N787="základní",J787,0)</f>
        <v>0</v>
      </c>
      <c r="BF787" s="239">
        <f>IF(N787="snížená",J787,0)</f>
        <v>0</v>
      </c>
      <c r="BG787" s="239">
        <f>IF(N787="zákl. přenesená",J787,0)</f>
        <v>0</v>
      </c>
      <c r="BH787" s="239">
        <f>IF(N787="sníž. přenesená",J787,0)</f>
        <v>0</v>
      </c>
      <c r="BI787" s="239">
        <f>IF(N787="nulová",J787,0)</f>
        <v>0</v>
      </c>
      <c r="BJ787" s="18" t="s">
        <v>84</v>
      </c>
      <c r="BK787" s="239">
        <f>ROUND(I787*H787,2)</f>
        <v>0</v>
      </c>
      <c r="BL787" s="18" t="s">
        <v>309</v>
      </c>
      <c r="BM787" s="238" t="s">
        <v>1267</v>
      </c>
    </row>
    <row r="788" spans="1:51" s="13" customFormat="1" ht="12">
      <c r="A788" s="13"/>
      <c r="B788" s="240"/>
      <c r="C788" s="241"/>
      <c r="D788" s="242" t="s">
        <v>200</v>
      </c>
      <c r="E788" s="243" t="s">
        <v>1</v>
      </c>
      <c r="F788" s="244" t="s">
        <v>1268</v>
      </c>
      <c r="G788" s="241"/>
      <c r="H788" s="245">
        <v>108</v>
      </c>
      <c r="I788" s="246"/>
      <c r="J788" s="241"/>
      <c r="K788" s="241"/>
      <c r="L788" s="247"/>
      <c r="M788" s="248"/>
      <c r="N788" s="249"/>
      <c r="O788" s="249"/>
      <c r="P788" s="249"/>
      <c r="Q788" s="249"/>
      <c r="R788" s="249"/>
      <c r="S788" s="249"/>
      <c r="T788" s="250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1" t="s">
        <v>200</v>
      </c>
      <c r="AU788" s="251" t="s">
        <v>86</v>
      </c>
      <c r="AV788" s="13" t="s">
        <v>86</v>
      </c>
      <c r="AW788" s="13" t="s">
        <v>32</v>
      </c>
      <c r="AX788" s="13" t="s">
        <v>76</v>
      </c>
      <c r="AY788" s="251" t="s">
        <v>191</v>
      </c>
    </row>
    <row r="789" spans="1:51" s="13" customFormat="1" ht="12">
      <c r="A789" s="13"/>
      <c r="B789" s="240"/>
      <c r="C789" s="241"/>
      <c r="D789" s="242" t="s">
        <v>200</v>
      </c>
      <c r="E789" s="243" t="s">
        <v>1</v>
      </c>
      <c r="F789" s="244" t="s">
        <v>1269</v>
      </c>
      <c r="G789" s="241"/>
      <c r="H789" s="245">
        <v>47.2</v>
      </c>
      <c r="I789" s="246"/>
      <c r="J789" s="241"/>
      <c r="K789" s="241"/>
      <c r="L789" s="247"/>
      <c r="M789" s="248"/>
      <c r="N789" s="249"/>
      <c r="O789" s="249"/>
      <c r="P789" s="249"/>
      <c r="Q789" s="249"/>
      <c r="R789" s="249"/>
      <c r="S789" s="249"/>
      <c r="T789" s="250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1" t="s">
        <v>200</v>
      </c>
      <c r="AU789" s="251" t="s">
        <v>86</v>
      </c>
      <c r="AV789" s="13" t="s">
        <v>86</v>
      </c>
      <c r="AW789" s="13" t="s">
        <v>32</v>
      </c>
      <c r="AX789" s="13" t="s">
        <v>76</v>
      </c>
      <c r="AY789" s="251" t="s">
        <v>191</v>
      </c>
    </row>
    <row r="790" spans="1:51" s="14" customFormat="1" ht="12">
      <c r="A790" s="14"/>
      <c r="B790" s="252"/>
      <c r="C790" s="253"/>
      <c r="D790" s="242" t="s">
        <v>200</v>
      </c>
      <c r="E790" s="254" t="s">
        <v>1</v>
      </c>
      <c r="F790" s="255" t="s">
        <v>214</v>
      </c>
      <c r="G790" s="253"/>
      <c r="H790" s="256">
        <v>155.2</v>
      </c>
      <c r="I790" s="257"/>
      <c r="J790" s="253"/>
      <c r="K790" s="253"/>
      <c r="L790" s="258"/>
      <c r="M790" s="259"/>
      <c r="N790" s="260"/>
      <c r="O790" s="260"/>
      <c r="P790" s="260"/>
      <c r="Q790" s="260"/>
      <c r="R790" s="260"/>
      <c r="S790" s="260"/>
      <c r="T790" s="261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2" t="s">
        <v>200</v>
      </c>
      <c r="AU790" s="262" t="s">
        <v>86</v>
      </c>
      <c r="AV790" s="14" t="s">
        <v>198</v>
      </c>
      <c r="AW790" s="14" t="s">
        <v>32</v>
      </c>
      <c r="AX790" s="14" t="s">
        <v>84</v>
      </c>
      <c r="AY790" s="262" t="s">
        <v>191</v>
      </c>
    </row>
    <row r="791" spans="1:65" s="2" customFormat="1" ht="24.15" customHeight="1">
      <c r="A791" s="39"/>
      <c r="B791" s="40"/>
      <c r="C791" s="284" t="s">
        <v>1270</v>
      </c>
      <c r="D791" s="284" t="s">
        <v>310</v>
      </c>
      <c r="E791" s="285" t="s">
        <v>1271</v>
      </c>
      <c r="F791" s="286" t="s">
        <v>1272</v>
      </c>
      <c r="G791" s="287" t="s">
        <v>336</v>
      </c>
      <c r="H791" s="288">
        <v>110.16</v>
      </c>
      <c r="I791" s="289"/>
      <c r="J791" s="290">
        <f>ROUND(I791*H791,2)</f>
        <v>0</v>
      </c>
      <c r="K791" s="286" t="s">
        <v>1</v>
      </c>
      <c r="L791" s="291"/>
      <c r="M791" s="292" t="s">
        <v>1</v>
      </c>
      <c r="N791" s="293" t="s">
        <v>41</v>
      </c>
      <c r="O791" s="92"/>
      <c r="P791" s="236">
        <f>O791*H791</f>
        <v>0</v>
      </c>
      <c r="Q791" s="236">
        <v>2E-05</v>
      </c>
      <c r="R791" s="236">
        <f>Q791*H791</f>
        <v>0.0022032</v>
      </c>
      <c r="S791" s="236">
        <v>0</v>
      </c>
      <c r="T791" s="237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38" t="s">
        <v>403</v>
      </c>
      <c r="AT791" s="238" t="s">
        <v>310</v>
      </c>
      <c r="AU791" s="238" t="s">
        <v>86</v>
      </c>
      <c r="AY791" s="18" t="s">
        <v>191</v>
      </c>
      <c r="BE791" s="239">
        <f>IF(N791="základní",J791,0)</f>
        <v>0</v>
      </c>
      <c r="BF791" s="239">
        <f>IF(N791="snížená",J791,0)</f>
        <v>0</v>
      </c>
      <c r="BG791" s="239">
        <f>IF(N791="zákl. přenesená",J791,0)</f>
        <v>0</v>
      </c>
      <c r="BH791" s="239">
        <f>IF(N791="sníž. přenesená",J791,0)</f>
        <v>0</v>
      </c>
      <c r="BI791" s="239">
        <f>IF(N791="nulová",J791,0)</f>
        <v>0</v>
      </c>
      <c r="BJ791" s="18" t="s">
        <v>84</v>
      </c>
      <c r="BK791" s="239">
        <f>ROUND(I791*H791,2)</f>
        <v>0</v>
      </c>
      <c r="BL791" s="18" t="s">
        <v>309</v>
      </c>
      <c r="BM791" s="238" t="s">
        <v>1273</v>
      </c>
    </row>
    <row r="792" spans="1:51" s="13" customFormat="1" ht="12">
      <c r="A792" s="13"/>
      <c r="B792" s="240"/>
      <c r="C792" s="241"/>
      <c r="D792" s="242" t="s">
        <v>200</v>
      </c>
      <c r="E792" s="241"/>
      <c r="F792" s="244" t="s">
        <v>1274</v>
      </c>
      <c r="G792" s="241"/>
      <c r="H792" s="245">
        <v>110.16</v>
      </c>
      <c r="I792" s="246"/>
      <c r="J792" s="241"/>
      <c r="K792" s="241"/>
      <c r="L792" s="247"/>
      <c r="M792" s="248"/>
      <c r="N792" s="249"/>
      <c r="O792" s="249"/>
      <c r="P792" s="249"/>
      <c r="Q792" s="249"/>
      <c r="R792" s="249"/>
      <c r="S792" s="249"/>
      <c r="T792" s="250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1" t="s">
        <v>200</v>
      </c>
      <c r="AU792" s="251" t="s">
        <v>86</v>
      </c>
      <c r="AV792" s="13" t="s">
        <v>86</v>
      </c>
      <c r="AW792" s="13" t="s">
        <v>4</v>
      </c>
      <c r="AX792" s="13" t="s">
        <v>84</v>
      </c>
      <c r="AY792" s="251" t="s">
        <v>191</v>
      </c>
    </row>
    <row r="793" spans="1:65" s="2" customFormat="1" ht="24.15" customHeight="1">
      <c r="A793" s="39"/>
      <c r="B793" s="40"/>
      <c r="C793" s="284" t="s">
        <v>1275</v>
      </c>
      <c r="D793" s="284" t="s">
        <v>310</v>
      </c>
      <c r="E793" s="285" t="s">
        <v>1276</v>
      </c>
      <c r="F793" s="286" t="s">
        <v>1277</v>
      </c>
      <c r="G793" s="287" t="s">
        <v>336</v>
      </c>
      <c r="H793" s="288">
        <v>47.2</v>
      </c>
      <c r="I793" s="289"/>
      <c r="J793" s="290">
        <f>ROUND(I793*H793,2)</f>
        <v>0</v>
      </c>
      <c r="K793" s="286" t="s">
        <v>1</v>
      </c>
      <c r="L793" s="291"/>
      <c r="M793" s="292" t="s">
        <v>1</v>
      </c>
      <c r="N793" s="293" t="s">
        <v>41</v>
      </c>
      <c r="O793" s="92"/>
      <c r="P793" s="236">
        <f>O793*H793</f>
        <v>0</v>
      </c>
      <c r="Q793" s="236">
        <v>2E-05</v>
      </c>
      <c r="R793" s="236">
        <f>Q793*H793</f>
        <v>0.0009440000000000002</v>
      </c>
      <c r="S793" s="236">
        <v>0</v>
      </c>
      <c r="T793" s="237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38" t="s">
        <v>403</v>
      </c>
      <c r="AT793" s="238" t="s">
        <v>310</v>
      </c>
      <c r="AU793" s="238" t="s">
        <v>86</v>
      </c>
      <c r="AY793" s="18" t="s">
        <v>191</v>
      </c>
      <c r="BE793" s="239">
        <f>IF(N793="základní",J793,0)</f>
        <v>0</v>
      </c>
      <c r="BF793" s="239">
        <f>IF(N793="snížená",J793,0)</f>
        <v>0</v>
      </c>
      <c r="BG793" s="239">
        <f>IF(N793="zákl. přenesená",J793,0)</f>
        <v>0</v>
      </c>
      <c r="BH793" s="239">
        <f>IF(N793="sníž. přenesená",J793,0)</f>
        <v>0</v>
      </c>
      <c r="BI793" s="239">
        <f>IF(N793="nulová",J793,0)</f>
        <v>0</v>
      </c>
      <c r="BJ793" s="18" t="s">
        <v>84</v>
      </c>
      <c r="BK793" s="239">
        <f>ROUND(I793*H793,2)</f>
        <v>0</v>
      </c>
      <c r="BL793" s="18" t="s">
        <v>309</v>
      </c>
      <c r="BM793" s="238" t="s">
        <v>1278</v>
      </c>
    </row>
    <row r="794" spans="1:51" s="13" customFormat="1" ht="12">
      <c r="A794" s="13"/>
      <c r="B794" s="240"/>
      <c r="C794" s="241"/>
      <c r="D794" s="242" t="s">
        <v>200</v>
      </c>
      <c r="E794" s="243" t="s">
        <v>1</v>
      </c>
      <c r="F794" s="244" t="s">
        <v>1269</v>
      </c>
      <c r="G794" s="241"/>
      <c r="H794" s="245">
        <v>47.2</v>
      </c>
      <c r="I794" s="246"/>
      <c r="J794" s="241"/>
      <c r="K794" s="241"/>
      <c r="L794" s="247"/>
      <c r="M794" s="248"/>
      <c r="N794" s="249"/>
      <c r="O794" s="249"/>
      <c r="P794" s="249"/>
      <c r="Q794" s="249"/>
      <c r="R794" s="249"/>
      <c r="S794" s="249"/>
      <c r="T794" s="25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1" t="s">
        <v>200</v>
      </c>
      <c r="AU794" s="251" t="s">
        <v>86</v>
      </c>
      <c r="AV794" s="13" t="s">
        <v>86</v>
      </c>
      <c r="AW794" s="13" t="s">
        <v>32</v>
      </c>
      <c r="AX794" s="13" t="s">
        <v>84</v>
      </c>
      <c r="AY794" s="251" t="s">
        <v>191</v>
      </c>
    </row>
    <row r="795" spans="1:65" s="2" customFormat="1" ht="24.15" customHeight="1">
      <c r="A795" s="39"/>
      <c r="B795" s="40"/>
      <c r="C795" s="227" t="s">
        <v>1279</v>
      </c>
      <c r="D795" s="227" t="s">
        <v>193</v>
      </c>
      <c r="E795" s="228" t="s">
        <v>1280</v>
      </c>
      <c r="F795" s="229" t="s">
        <v>1281</v>
      </c>
      <c r="G795" s="230" t="s">
        <v>289</v>
      </c>
      <c r="H795" s="231">
        <v>162.602</v>
      </c>
      <c r="I795" s="232"/>
      <c r="J795" s="233">
        <f>ROUND(I795*H795,2)</f>
        <v>0</v>
      </c>
      <c r="K795" s="229" t="s">
        <v>210</v>
      </c>
      <c r="L795" s="45"/>
      <c r="M795" s="234" t="s">
        <v>1</v>
      </c>
      <c r="N795" s="235" t="s">
        <v>41</v>
      </c>
      <c r="O795" s="92"/>
      <c r="P795" s="236">
        <f>O795*H795</f>
        <v>0</v>
      </c>
      <c r="Q795" s="236">
        <v>0</v>
      </c>
      <c r="R795" s="236">
        <f>Q795*H795</f>
        <v>0</v>
      </c>
      <c r="S795" s="236">
        <v>0</v>
      </c>
      <c r="T795" s="237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8" t="s">
        <v>309</v>
      </c>
      <c r="AT795" s="238" t="s">
        <v>193</v>
      </c>
      <c r="AU795" s="238" t="s">
        <v>86</v>
      </c>
      <c r="AY795" s="18" t="s">
        <v>191</v>
      </c>
      <c r="BE795" s="239">
        <f>IF(N795="základní",J795,0)</f>
        <v>0</v>
      </c>
      <c r="BF795" s="239">
        <f>IF(N795="snížená",J795,0)</f>
        <v>0</v>
      </c>
      <c r="BG795" s="239">
        <f>IF(N795="zákl. přenesená",J795,0)</f>
        <v>0</v>
      </c>
      <c r="BH795" s="239">
        <f>IF(N795="sníž. přenesená",J795,0)</f>
        <v>0</v>
      </c>
      <c r="BI795" s="239">
        <f>IF(N795="nulová",J795,0)</f>
        <v>0</v>
      </c>
      <c r="BJ795" s="18" t="s">
        <v>84</v>
      </c>
      <c r="BK795" s="239">
        <f>ROUND(I795*H795,2)</f>
        <v>0</v>
      </c>
      <c r="BL795" s="18" t="s">
        <v>309</v>
      </c>
      <c r="BM795" s="238" t="s">
        <v>1282</v>
      </c>
    </row>
    <row r="796" spans="1:63" s="12" customFormat="1" ht="22.8" customHeight="1">
      <c r="A796" s="12"/>
      <c r="B796" s="211"/>
      <c r="C796" s="212"/>
      <c r="D796" s="213" t="s">
        <v>75</v>
      </c>
      <c r="E796" s="225" t="s">
        <v>1283</v>
      </c>
      <c r="F796" s="225" t="s">
        <v>1284</v>
      </c>
      <c r="G796" s="212"/>
      <c r="H796" s="212"/>
      <c r="I796" s="215"/>
      <c r="J796" s="226">
        <f>BK796</f>
        <v>0</v>
      </c>
      <c r="K796" s="212"/>
      <c r="L796" s="217"/>
      <c r="M796" s="218"/>
      <c r="N796" s="219"/>
      <c r="O796" s="219"/>
      <c r="P796" s="220">
        <f>SUM(P797:P839)</f>
        <v>0</v>
      </c>
      <c r="Q796" s="219"/>
      <c r="R796" s="220">
        <f>SUM(R797:R839)</f>
        <v>5.722308699999999</v>
      </c>
      <c r="S796" s="219"/>
      <c r="T796" s="221">
        <f>SUM(T797:T839)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22" t="s">
        <v>86</v>
      </c>
      <c r="AT796" s="223" t="s">
        <v>75</v>
      </c>
      <c r="AU796" s="223" t="s">
        <v>84</v>
      </c>
      <c r="AY796" s="222" t="s">
        <v>191</v>
      </c>
      <c r="BK796" s="224">
        <f>SUM(BK797:BK839)</f>
        <v>0</v>
      </c>
    </row>
    <row r="797" spans="1:65" s="2" customFormat="1" ht="24.15" customHeight="1">
      <c r="A797" s="39"/>
      <c r="B797" s="40"/>
      <c r="C797" s="227" t="s">
        <v>1285</v>
      </c>
      <c r="D797" s="227" t="s">
        <v>193</v>
      </c>
      <c r="E797" s="228" t="s">
        <v>1286</v>
      </c>
      <c r="F797" s="229" t="s">
        <v>1287</v>
      </c>
      <c r="G797" s="230" t="s">
        <v>196</v>
      </c>
      <c r="H797" s="231">
        <v>265.52</v>
      </c>
      <c r="I797" s="232"/>
      <c r="J797" s="233">
        <f>ROUND(I797*H797,2)</f>
        <v>0</v>
      </c>
      <c r="K797" s="229" t="s">
        <v>210</v>
      </c>
      <c r="L797" s="45"/>
      <c r="M797" s="234" t="s">
        <v>1</v>
      </c>
      <c r="N797" s="235" t="s">
        <v>41</v>
      </c>
      <c r="O797" s="92"/>
      <c r="P797" s="236">
        <f>O797*H797</f>
        <v>0</v>
      </c>
      <c r="Q797" s="236">
        <v>0</v>
      </c>
      <c r="R797" s="236">
        <f>Q797*H797</f>
        <v>0</v>
      </c>
      <c r="S797" s="236">
        <v>0</v>
      </c>
      <c r="T797" s="237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38" t="s">
        <v>309</v>
      </c>
      <c r="AT797" s="238" t="s">
        <v>193</v>
      </c>
      <c r="AU797" s="238" t="s">
        <v>86</v>
      </c>
      <c r="AY797" s="18" t="s">
        <v>191</v>
      </c>
      <c r="BE797" s="239">
        <f>IF(N797="základní",J797,0)</f>
        <v>0</v>
      </c>
      <c r="BF797" s="239">
        <f>IF(N797="snížená",J797,0)</f>
        <v>0</v>
      </c>
      <c r="BG797" s="239">
        <f>IF(N797="zákl. přenesená",J797,0)</f>
        <v>0</v>
      </c>
      <c r="BH797" s="239">
        <f>IF(N797="sníž. přenesená",J797,0)</f>
        <v>0</v>
      </c>
      <c r="BI797" s="239">
        <f>IF(N797="nulová",J797,0)</f>
        <v>0</v>
      </c>
      <c r="BJ797" s="18" t="s">
        <v>84</v>
      </c>
      <c r="BK797" s="239">
        <f>ROUND(I797*H797,2)</f>
        <v>0</v>
      </c>
      <c r="BL797" s="18" t="s">
        <v>309</v>
      </c>
      <c r="BM797" s="238" t="s">
        <v>1288</v>
      </c>
    </row>
    <row r="798" spans="1:51" s="13" customFormat="1" ht="12">
      <c r="A798" s="13"/>
      <c r="B798" s="240"/>
      <c r="C798" s="241"/>
      <c r="D798" s="242" t="s">
        <v>200</v>
      </c>
      <c r="E798" s="243" t="s">
        <v>1</v>
      </c>
      <c r="F798" s="244" t="s">
        <v>811</v>
      </c>
      <c r="G798" s="241"/>
      <c r="H798" s="245">
        <v>265.52</v>
      </c>
      <c r="I798" s="246"/>
      <c r="J798" s="241"/>
      <c r="K798" s="241"/>
      <c r="L798" s="247"/>
      <c r="M798" s="248"/>
      <c r="N798" s="249"/>
      <c r="O798" s="249"/>
      <c r="P798" s="249"/>
      <c r="Q798" s="249"/>
      <c r="R798" s="249"/>
      <c r="S798" s="249"/>
      <c r="T798" s="25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1" t="s">
        <v>200</v>
      </c>
      <c r="AU798" s="251" t="s">
        <v>86</v>
      </c>
      <c r="AV798" s="13" t="s">
        <v>86</v>
      </c>
      <c r="AW798" s="13" t="s">
        <v>32</v>
      </c>
      <c r="AX798" s="13" t="s">
        <v>84</v>
      </c>
      <c r="AY798" s="251" t="s">
        <v>191</v>
      </c>
    </row>
    <row r="799" spans="1:65" s="2" customFormat="1" ht="24.15" customHeight="1">
      <c r="A799" s="39"/>
      <c r="B799" s="40"/>
      <c r="C799" s="284" t="s">
        <v>1289</v>
      </c>
      <c r="D799" s="284" t="s">
        <v>310</v>
      </c>
      <c r="E799" s="285" t="s">
        <v>1290</v>
      </c>
      <c r="F799" s="286" t="s">
        <v>1291</v>
      </c>
      <c r="G799" s="287" t="s">
        <v>196</v>
      </c>
      <c r="H799" s="288">
        <v>557.592</v>
      </c>
      <c r="I799" s="289"/>
      <c r="J799" s="290">
        <f>ROUND(I799*H799,2)</f>
        <v>0</v>
      </c>
      <c r="K799" s="286" t="s">
        <v>210</v>
      </c>
      <c r="L799" s="291"/>
      <c r="M799" s="292" t="s">
        <v>1</v>
      </c>
      <c r="N799" s="293" t="s">
        <v>41</v>
      </c>
      <c r="O799" s="92"/>
      <c r="P799" s="236">
        <f>O799*H799</f>
        <v>0</v>
      </c>
      <c r="Q799" s="236">
        <v>0.00175</v>
      </c>
      <c r="R799" s="236">
        <f>Q799*H799</f>
        <v>0.975786</v>
      </c>
      <c r="S799" s="236">
        <v>0</v>
      </c>
      <c r="T799" s="237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8" t="s">
        <v>403</v>
      </c>
      <c r="AT799" s="238" t="s">
        <v>310</v>
      </c>
      <c r="AU799" s="238" t="s">
        <v>86</v>
      </c>
      <c r="AY799" s="18" t="s">
        <v>191</v>
      </c>
      <c r="BE799" s="239">
        <f>IF(N799="základní",J799,0)</f>
        <v>0</v>
      </c>
      <c r="BF799" s="239">
        <f>IF(N799="snížená",J799,0)</f>
        <v>0</v>
      </c>
      <c r="BG799" s="239">
        <f>IF(N799="zákl. přenesená",J799,0)</f>
        <v>0</v>
      </c>
      <c r="BH799" s="239">
        <f>IF(N799="sníž. přenesená",J799,0)</f>
        <v>0</v>
      </c>
      <c r="BI799" s="239">
        <f>IF(N799="nulová",J799,0)</f>
        <v>0</v>
      </c>
      <c r="BJ799" s="18" t="s">
        <v>84</v>
      </c>
      <c r="BK799" s="239">
        <f>ROUND(I799*H799,2)</f>
        <v>0</v>
      </c>
      <c r="BL799" s="18" t="s">
        <v>309</v>
      </c>
      <c r="BM799" s="238" t="s">
        <v>1292</v>
      </c>
    </row>
    <row r="800" spans="1:51" s="13" customFormat="1" ht="12">
      <c r="A800" s="13"/>
      <c r="B800" s="240"/>
      <c r="C800" s="241"/>
      <c r="D800" s="242" t="s">
        <v>200</v>
      </c>
      <c r="E800" s="241"/>
      <c r="F800" s="244" t="s">
        <v>1293</v>
      </c>
      <c r="G800" s="241"/>
      <c r="H800" s="245">
        <v>557.592</v>
      </c>
      <c r="I800" s="246"/>
      <c r="J800" s="241"/>
      <c r="K800" s="241"/>
      <c r="L800" s="247"/>
      <c r="M800" s="248"/>
      <c r="N800" s="249"/>
      <c r="O800" s="249"/>
      <c r="P800" s="249"/>
      <c r="Q800" s="249"/>
      <c r="R800" s="249"/>
      <c r="S800" s="249"/>
      <c r="T800" s="250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1" t="s">
        <v>200</v>
      </c>
      <c r="AU800" s="251" t="s">
        <v>86</v>
      </c>
      <c r="AV800" s="13" t="s">
        <v>86</v>
      </c>
      <c r="AW800" s="13" t="s">
        <v>4</v>
      </c>
      <c r="AX800" s="13" t="s">
        <v>84</v>
      </c>
      <c r="AY800" s="251" t="s">
        <v>191</v>
      </c>
    </row>
    <row r="801" spans="1:65" s="2" customFormat="1" ht="24.15" customHeight="1">
      <c r="A801" s="39"/>
      <c r="B801" s="40"/>
      <c r="C801" s="227" t="s">
        <v>1294</v>
      </c>
      <c r="D801" s="227" t="s">
        <v>193</v>
      </c>
      <c r="E801" s="228" t="s">
        <v>1295</v>
      </c>
      <c r="F801" s="229" t="s">
        <v>1296</v>
      </c>
      <c r="G801" s="230" t="s">
        <v>196</v>
      </c>
      <c r="H801" s="231">
        <v>165.49</v>
      </c>
      <c r="I801" s="232"/>
      <c r="J801" s="233">
        <f>ROUND(I801*H801,2)</f>
        <v>0</v>
      </c>
      <c r="K801" s="229" t="s">
        <v>210</v>
      </c>
      <c r="L801" s="45"/>
      <c r="M801" s="234" t="s">
        <v>1</v>
      </c>
      <c r="N801" s="235" t="s">
        <v>41</v>
      </c>
      <c r="O801" s="92"/>
      <c r="P801" s="236">
        <f>O801*H801</f>
        <v>0</v>
      </c>
      <c r="Q801" s="236">
        <v>0.006</v>
      </c>
      <c r="R801" s="236">
        <f>Q801*H801</f>
        <v>0.99294</v>
      </c>
      <c r="S801" s="236">
        <v>0</v>
      </c>
      <c r="T801" s="237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8" t="s">
        <v>309</v>
      </c>
      <c r="AT801" s="238" t="s">
        <v>193</v>
      </c>
      <c r="AU801" s="238" t="s">
        <v>86</v>
      </c>
      <c r="AY801" s="18" t="s">
        <v>191</v>
      </c>
      <c r="BE801" s="239">
        <f>IF(N801="základní",J801,0)</f>
        <v>0</v>
      </c>
      <c r="BF801" s="239">
        <f>IF(N801="snížená",J801,0)</f>
        <v>0</v>
      </c>
      <c r="BG801" s="239">
        <f>IF(N801="zákl. přenesená",J801,0)</f>
        <v>0</v>
      </c>
      <c r="BH801" s="239">
        <f>IF(N801="sníž. přenesená",J801,0)</f>
        <v>0</v>
      </c>
      <c r="BI801" s="239">
        <f>IF(N801="nulová",J801,0)</f>
        <v>0</v>
      </c>
      <c r="BJ801" s="18" t="s">
        <v>84</v>
      </c>
      <c r="BK801" s="239">
        <f>ROUND(I801*H801,2)</f>
        <v>0</v>
      </c>
      <c r="BL801" s="18" t="s">
        <v>309</v>
      </c>
      <c r="BM801" s="238" t="s">
        <v>1297</v>
      </c>
    </row>
    <row r="802" spans="1:51" s="13" customFormat="1" ht="12">
      <c r="A802" s="13"/>
      <c r="B802" s="240"/>
      <c r="C802" s="241"/>
      <c r="D802" s="242" t="s">
        <v>200</v>
      </c>
      <c r="E802" s="243" t="s">
        <v>1</v>
      </c>
      <c r="F802" s="244" t="s">
        <v>1086</v>
      </c>
      <c r="G802" s="241"/>
      <c r="H802" s="245">
        <v>35.36</v>
      </c>
      <c r="I802" s="246"/>
      <c r="J802" s="241"/>
      <c r="K802" s="241"/>
      <c r="L802" s="247"/>
      <c r="M802" s="248"/>
      <c r="N802" s="249"/>
      <c r="O802" s="249"/>
      <c r="P802" s="249"/>
      <c r="Q802" s="249"/>
      <c r="R802" s="249"/>
      <c r="S802" s="249"/>
      <c r="T802" s="250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1" t="s">
        <v>200</v>
      </c>
      <c r="AU802" s="251" t="s">
        <v>86</v>
      </c>
      <c r="AV802" s="13" t="s">
        <v>86</v>
      </c>
      <c r="AW802" s="13" t="s">
        <v>32</v>
      </c>
      <c r="AX802" s="13" t="s">
        <v>76</v>
      </c>
      <c r="AY802" s="251" t="s">
        <v>191</v>
      </c>
    </row>
    <row r="803" spans="1:51" s="13" customFormat="1" ht="12">
      <c r="A803" s="13"/>
      <c r="B803" s="240"/>
      <c r="C803" s="241"/>
      <c r="D803" s="242" t="s">
        <v>200</v>
      </c>
      <c r="E803" s="243" t="s">
        <v>1</v>
      </c>
      <c r="F803" s="244" t="s">
        <v>1087</v>
      </c>
      <c r="G803" s="241"/>
      <c r="H803" s="245">
        <v>130.13</v>
      </c>
      <c r="I803" s="246"/>
      <c r="J803" s="241"/>
      <c r="K803" s="241"/>
      <c r="L803" s="247"/>
      <c r="M803" s="248"/>
      <c r="N803" s="249"/>
      <c r="O803" s="249"/>
      <c r="P803" s="249"/>
      <c r="Q803" s="249"/>
      <c r="R803" s="249"/>
      <c r="S803" s="249"/>
      <c r="T803" s="250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1" t="s">
        <v>200</v>
      </c>
      <c r="AU803" s="251" t="s">
        <v>86</v>
      </c>
      <c r="AV803" s="13" t="s">
        <v>86</v>
      </c>
      <c r="AW803" s="13" t="s">
        <v>32</v>
      </c>
      <c r="AX803" s="13" t="s">
        <v>76</v>
      </c>
      <c r="AY803" s="251" t="s">
        <v>191</v>
      </c>
    </row>
    <row r="804" spans="1:51" s="14" customFormat="1" ht="12">
      <c r="A804" s="14"/>
      <c r="B804" s="252"/>
      <c r="C804" s="253"/>
      <c r="D804" s="242" t="s">
        <v>200</v>
      </c>
      <c r="E804" s="254" t="s">
        <v>1</v>
      </c>
      <c r="F804" s="255" t="s">
        <v>214</v>
      </c>
      <c r="G804" s="253"/>
      <c r="H804" s="256">
        <v>165.49</v>
      </c>
      <c r="I804" s="257"/>
      <c r="J804" s="253"/>
      <c r="K804" s="253"/>
      <c r="L804" s="258"/>
      <c r="M804" s="259"/>
      <c r="N804" s="260"/>
      <c r="O804" s="260"/>
      <c r="P804" s="260"/>
      <c r="Q804" s="260"/>
      <c r="R804" s="260"/>
      <c r="S804" s="260"/>
      <c r="T804" s="261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2" t="s">
        <v>200</v>
      </c>
      <c r="AU804" s="262" t="s">
        <v>86</v>
      </c>
      <c r="AV804" s="14" t="s">
        <v>198</v>
      </c>
      <c r="AW804" s="14" t="s">
        <v>32</v>
      </c>
      <c r="AX804" s="14" t="s">
        <v>84</v>
      </c>
      <c r="AY804" s="262" t="s">
        <v>191</v>
      </c>
    </row>
    <row r="805" spans="1:65" s="2" customFormat="1" ht="24.15" customHeight="1">
      <c r="A805" s="39"/>
      <c r="B805" s="40"/>
      <c r="C805" s="284" t="s">
        <v>1298</v>
      </c>
      <c r="D805" s="284" t="s">
        <v>310</v>
      </c>
      <c r="E805" s="285" t="s">
        <v>1299</v>
      </c>
      <c r="F805" s="286" t="s">
        <v>1300</v>
      </c>
      <c r="G805" s="287" t="s">
        <v>196</v>
      </c>
      <c r="H805" s="288">
        <v>182.039</v>
      </c>
      <c r="I805" s="289"/>
      <c r="J805" s="290">
        <f>ROUND(I805*H805,2)</f>
        <v>0</v>
      </c>
      <c r="K805" s="286" t="s">
        <v>210</v>
      </c>
      <c r="L805" s="291"/>
      <c r="M805" s="292" t="s">
        <v>1</v>
      </c>
      <c r="N805" s="293" t="s">
        <v>41</v>
      </c>
      <c r="O805" s="92"/>
      <c r="P805" s="236">
        <f>O805*H805</f>
        <v>0</v>
      </c>
      <c r="Q805" s="236">
        <v>0.0036</v>
      </c>
      <c r="R805" s="236">
        <f>Q805*H805</f>
        <v>0.6553403999999999</v>
      </c>
      <c r="S805" s="236">
        <v>0</v>
      </c>
      <c r="T805" s="237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8" t="s">
        <v>403</v>
      </c>
      <c r="AT805" s="238" t="s">
        <v>310</v>
      </c>
      <c r="AU805" s="238" t="s">
        <v>86</v>
      </c>
      <c r="AY805" s="18" t="s">
        <v>191</v>
      </c>
      <c r="BE805" s="239">
        <f>IF(N805="základní",J805,0)</f>
        <v>0</v>
      </c>
      <c r="BF805" s="239">
        <f>IF(N805="snížená",J805,0)</f>
        <v>0</v>
      </c>
      <c r="BG805" s="239">
        <f>IF(N805="zákl. přenesená",J805,0)</f>
        <v>0</v>
      </c>
      <c r="BH805" s="239">
        <f>IF(N805="sníž. přenesená",J805,0)</f>
        <v>0</v>
      </c>
      <c r="BI805" s="239">
        <f>IF(N805="nulová",J805,0)</f>
        <v>0</v>
      </c>
      <c r="BJ805" s="18" t="s">
        <v>84</v>
      </c>
      <c r="BK805" s="239">
        <f>ROUND(I805*H805,2)</f>
        <v>0</v>
      </c>
      <c r="BL805" s="18" t="s">
        <v>309</v>
      </c>
      <c r="BM805" s="238" t="s">
        <v>1301</v>
      </c>
    </row>
    <row r="806" spans="1:51" s="13" customFormat="1" ht="12">
      <c r="A806" s="13"/>
      <c r="B806" s="240"/>
      <c r="C806" s="241"/>
      <c r="D806" s="242" t="s">
        <v>200</v>
      </c>
      <c r="E806" s="241"/>
      <c r="F806" s="244" t="s">
        <v>1302</v>
      </c>
      <c r="G806" s="241"/>
      <c r="H806" s="245">
        <v>182.039</v>
      </c>
      <c r="I806" s="246"/>
      <c r="J806" s="241"/>
      <c r="K806" s="241"/>
      <c r="L806" s="247"/>
      <c r="M806" s="248"/>
      <c r="N806" s="249"/>
      <c r="O806" s="249"/>
      <c r="P806" s="249"/>
      <c r="Q806" s="249"/>
      <c r="R806" s="249"/>
      <c r="S806" s="249"/>
      <c r="T806" s="25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1" t="s">
        <v>200</v>
      </c>
      <c r="AU806" s="251" t="s">
        <v>86</v>
      </c>
      <c r="AV806" s="13" t="s">
        <v>86</v>
      </c>
      <c r="AW806" s="13" t="s">
        <v>4</v>
      </c>
      <c r="AX806" s="13" t="s">
        <v>84</v>
      </c>
      <c r="AY806" s="251" t="s">
        <v>191</v>
      </c>
    </row>
    <row r="807" spans="1:65" s="2" customFormat="1" ht="37.8" customHeight="1">
      <c r="A807" s="39"/>
      <c r="B807" s="40"/>
      <c r="C807" s="227" t="s">
        <v>1303</v>
      </c>
      <c r="D807" s="227" t="s">
        <v>193</v>
      </c>
      <c r="E807" s="228" t="s">
        <v>1304</v>
      </c>
      <c r="F807" s="229" t="s">
        <v>1305</v>
      </c>
      <c r="G807" s="230" t="s">
        <v>1</v>
      </c>
      <c r="H807" s="231">
        <v>14.622</v>
      </c>
      <c r="I807" s="232"/>
      <c r="J807" s="233">
        <f>ROUND(I807*H807,2)</f>
        <v>0</v>
      </c>
      <c r="K807" s="229" t="s">
        <v>1</v>
      </c>
      <c r="L807" s="45"/>
      <c r="M807" s="234" t="s">
        <v>1</v>
      </c>
      <c r="N807" s="235" t="s">
        <v>41</v>
      </c>
      <c r="O807" s="92"/>
      <c r="P807" s="236">
        <f>O807*H807</f>
        <v>0</v>
      </c>
      <c r="Q807" s="236">
        <v>0</v>
      </c>
      <c r="R807" s="236">
        <f>Q807*H807</f>
        <v>0</v>
      </c>
      <c r="S807" s="236">
        <v>0</v>
      </c>
      <c r="T807" s="237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8" t="s">
        <v>309</v>
      </c>
      <c r="AT807" s="238" t="s">
        <v>193</v>
      </c>
      <c r="AU807" s="238" t="s">
        <v>86</v>
      </c>
      <c r="AY807" s="18" t="s">
        <v>191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8" t="s">
        <v>84</v>
      </c>
      <c r="BK807" s="239">
        <f>ROUND(I807*H807,2)</f>
        <v>0</v>
      </c>
      <c r="BL807" s="18" t="s">
        <v>309</v>
      </c>
      <c r="BM807" s="238" t="s">
        <v>1306</v>
      </c>
    </row>
    <row r="808" spans="1:51" s="15" customFormat="1" ht="12">
      <c r="A808" s="15"/>
      <c r="B808" s="263"/>
      <c r="C808" s="264"/>
      <c r="D808" s="242" t="s">
        <v>200</v>
      </c>
      <c r="E808" s="265" t="s">
        <v>1</v>
      </c>
      <c r="F808" s="266" t="s">
        <v>1307</v>
      </c>
      <c r="G808" s="264"/>
      <c r="H808" s="265" t="s">
        <v>1</v>
      </c>
      <c r="I808" s="267"/>
      <c r="J808" s="264"/>
      <c r="K808" s="264"/>
      <c r="L808" s="268"/>
      <c r="M808" s="269"/>
      <c r="N808" s="270"/>
      <c r="O808" s="270"/>
      <c r="P808" s="270"/>
      <c r="Q808" s="270"/>
      <c r="R808" s="270"/>
      <c r="S808" s="270"/>
      <c r="T808" s="271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2" t="s">
        <v>200</v>
      </c>
      <c r="AU808" s="272" t="s">
        <v>86</v>
      </c>
      <c r="AV808" s="15" t="s">
        <v>84</v>
      </c>
      <c r="AW808" s="15" t="s">
        <v>32</v>
      </c>
      <c r="AX808" s="15" t="s">
        <v>76</v>
      </c>
      <c r="AY808" s="272" t="s">
        <v>191</v>
      </c>
    </row>
    <row r="809" spans="1:51" s="13" customFormat="1" ht="12">
      <c r="A809" s="13"/>
      <c r="B809" s="240"/>
      <c r="C809" s="241"/>
      <c r="D809" s="242" t="s">
        <v>200</v>
      </c>
      <c r="E809" s="243" t="s">
        <v>1</v>
      </c>
      <c r="F809" s="244" t="s">
        <v>1308</v>
      </c>
      <c r="G809" s="241"/>
      <c r="H809" s="245">
        <v>14.622</v>
      </c>
      <c r="I809" s="246"/>
      <c r="J809" s="241"/>
      <c r="K809" s="241"/>
      <c r="L809" s="247"/>
      <c r="M809" s="248"/>
      <c r="N809" s="249"/>
      <c r="O809" s="249"/>
      <c r="P809" s="249"/>
      <c r="Q809" s="249"/>
      <c r="R809" s="249"/>
      <c r="S809" s="249"/>
      <c r="T809" s="25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1" t="s">
        <v>200</v>
      </c>
      <c r="AU809" s="251" t="s">
        <v>86</v>
      </c>
      <c r="AV809" s="13" t="s">
        <v>86</v>
      </c>
      <c r="AW809" s="13" t="s">
        <v>32</v>
      </c>
      <c r="AX809" s="13" t="s">
        <v>84</v>
      </c>
      <c r="AY809" s="251" t="s">
        <v>191</v>
      </c>
    </row>
    <row r="810" spans="1:65" s="2" customFormat="1" ht="24.15" customHeight="1">
      <c r="A810" s="39"/>
      <c r="B810" s="40"/>
      <c r="C810" s="284" t="s">
        <v>1309</v>
      </c>
      <c r="D810" s="284" t="s">
        <v>310</v>
      </c>
      <c r="E810" s="285" t="s">
        <v>1310</v>
      </c>
      <c r="F810" s="286" t="s">
        <v>1311</v>
      </c>
      <c r="G810" s="287" t="s">
        <v>196</v>
      </c>
      <c r="H810" s="288">
        <v>15.353</v>
      </c>
      <c r="I810" s="289"/>
      <c r="J810" s="290">
        <f>ROUND(I810*H810,2)</f>
        <v>0</v>
      </c>
      <c r="K810" s="286" t="s">
        <v>197</v>
      </c>
      <c r="L810" s="291"/>
      <c r="M810" s="292" t="s">
        <v>1</v>
      </c>
      <c r="N810" s="293" t="s">
        <v>41</v>
      </c>
      <c r="O810" s="92"/>
      <c r="P810" s="236">
        <f>O810*H810</f>
        <v>0</v>
      </c>
      <c r="Q810" s="236">
        <v>0.0056</v>
      </c>
      <c r="R810" s="236">
        <f>Q810*H810</f>
        <v>0.08597679999999999</v>
      </c>
      <c r="S810" s="236">
        <v>0</v>
      </c>
      <c r="T810" s="237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8" t="s">
        <v>403</v>
      </c>
      <c r="AT810" s="238" t="s">
        <v>310</v>
      </c>
      <c r="AU810" s="238" t="s">
        <v>86</v>
      </c>
      <c r="AY810" s="18" t="s">
        <v>191</v>
      </c>
      <c r="BE810" s="239">
        <f>IF(N810="základní",J810,0)</f>
        <v>0</v>
      </c>
      <c r="BF810" s="239">
        <f>IF(N810="snížená",J810,0)</f>
        <v>0</v>
      </c>
      <c r="BG810" s="239">
        <f>IF(N810="zákl. přenesená",J810,0)</f>
        <v>0</v>
      </c>
      <c r="BH810" s="239">
        <f>IF(N810="sníž. přenesená",J810,0)</f>
        <v>0</v>
      </c>
      <c r="BI810" s="239">
        <f>IF(N810="nulová",J810,0)</f>
        <v>0</v>
      </c>
      <c r="BJ810" s="18" t="s">
        <v>84</v>
      </c>
      <c r="BK810" s="239">
        <f>ROUND(I810*H810,2)</f>
        <v>0</v>
      </c>
      <c r="BL810" s="18" t="s">
        <v>309</v>
      </c>
      <c r="BM810" s="238" t="s">
        <v>1312</v>
      </c>
    </row>
    <row r="811" spans="1:51" s="13" customFormat="1" ht="12">
      <c r="A811" s="13"/>
      <c r="B811" s="240"/>
      <c r="C811" s="241"/>
      <c r="D811" s="242" t="s">
        <v>200</v>
      </c>
      <c r="E811" s="241"/>
      <c r="F811" s="244" t="s">
        <v>1313</v>
      </c>
      <c r="G811" s="241"/>
      <c r="H811" s="245">
        <v>15.353</v>
      </c>
      <c r="I811" s="246"/>
      <c r="J811" s="241"/>
      <c r="K811" s="241"/>
      <c r="L811" s="247"/>
      <c r="M811" s="248"/>
      <c r="N811" s="249"/>
      <c r="O811" s="249"/>
      <c r="P811" s="249"/>
      <c r="Q811" s="249"/>
      <c r="R811" s="249"/>
      <c r="S811" s="249"/>
      <c r="T811" s="25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1" t="s">
        <v>200</v>
      </c>
      <c r="AU811" s="251" t="s">
        <v>86</v>
      </c>
      <c r="AV811" s="13" t="s">
        <v>86</v>
      </c>
      <c r="AW811" s="13" t="s">
        <v>4</v>
      </c>
      <c r="AX811" s="13" t="s">
        <v>84</v>
      </c>
      <c r="AY811" s="251" t="s">
        <v>191</v>
      </c>
    </row>
    <row r="812" spans="1:65" s="2" customFormat="1" ht="33" customHeight="1">
      <c r="A812" s="39"/>
      <c r="B812" s="40"/>
      <c r="C812" s="227" t="s">
        <v>1314</v>
      </c>
      <c r="D812" s="227" t="s">
        <v>193</v>
      </c>
      <c r="E812" s="228" t="s">
        <v>1315</v>
      </c>
      <c r="F812" s="229" t="s">
        <v>1316</v>
      </c>
      <c r="G812" s="230" t="s">
        <v>196</v>
      </c>
      <c r="H812" s="231">
        <v>584.812</v>
      </c>
      <c r="I812" s="232"/>
      <c r="J812" s="233">
        <f>ROUND(I812*H812,2)</f>
        <v>0</v>
      </c>
      <c r="K812" s="229" t="s">
        <v>210</v>
      </c>
      <c r="L812" s="45"/>
      <c r="M812" s="234" t="s">
        <v>1</v>
      </c>
      <c r="N812" s="235" t="s">
        <v>41</v>
      </c>
      <c r="O812" s="92"/>
      <c r="P812" s="236">
        <f>O812*H812</f>
        <v>0</v>
      </c>
      <c r="Q812" s="236">
        <v>0.00116</v>
      </c>
      <c r="R812" s="236">
        <f>Q812*H812</f>
        <v>0.67838192</v>
      </c>
      <c r="S812" s="236">
        <v>0</v>
      </c>
      <c r="T812" s="237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8" t="s">
        <v>309</v>
      </c>
      <c r="AT812" s="238" t="s">
        <v>193</v>
      </c>
      <c r="AU812" s="238" t="s">
        <v>86</v>
      </c>
      <c r="AY812" s="18" t="s">
        <v>191</v>
      </c>
      <c r="BE812" s="239">
        <f>IF(N812="základní",J812,0)</f>
        <v>0</v>
      </c>
      <c r="BF812" s="239">
        <f>IF(N812="snížená",J812,0)</f>
        <v>0</v>
      </c>
      <c r="BG812" s="239">
        <f>IF(N812="zákl. přenesená",J812,0)</f>
        <v>0</v>
      </c>
      <c r="BH812" s="239">
        <f>IF(N812="sníž. přenesená",J812,0)</f>
        <v>0</v>
      </c>
      <c r="BI812" s="239">
        <f>IF(N812="nulová",J812,0)</f>
        <v>0</v>
      </c>
      <c r="BJ812" s="18" t="s">
        <v>84</v>
      </c>
      <c r="BK812" s="239">
        <f>ROUND(I812*H812,2)</f>
        <v>0</v>
      </c>
      <c r="BL812" s="18" t="s">
        <v>309</v>
      </c>
      <c r="BM812" s="238" t="s">
        <v>1317</v>
      </c>
    </row>
    <row r="813" spans="1:51" s="15" customFormat="1" ht="12">
      <c r="A813" s="15"/>
      <c r="B813" s="263"/>
      <c r="C813" s="264"/>
      <c r="D813" s="242" t="s">
        <v>200</v>
      </c>
      <c r="E813" s="265" t="s">
        <v>1</v>
      </c>
      <c r="F813" s="266" t="s">
        <v>1318</v>
      </c>
      <c r="G813" s="264"/>
      <c r="H813" s="265" t="s">
        <v>1</v>
      </c>
      <c r="I813" s="267"/>
      <c r="J813" s="264"/>
      <c r="K813" s="264"/>
      <c r="L813" s="268"/>
      <c r="M813" s="269"/>
      <c r="N813" s="270"/>
      <c r="O813" s="270"/>
      <c r="P813" s="270"/>
      <c r="Q813" s="270"/>
      <c r="R813" s="270"/>
      <c r="S813" s="270"/>
      <c r="T813" s="271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2" t="s">
        <v>200</v>
      </c>
      <c r="AU813" s="272" t="s">
        <v>86</v>
      </c>
      <c r="AV813" s="15" t="s">
        <v>84</v>
      </c>
      <c r="AW813" s="15" t="s">
        <v>32</v>
      </c>
      <c r="AX813" s="15" t="s">
        <v>76</v>
      </c>
      <c r="AY813" s="272" t="s">
        <v>191</v>
      </c>
    </row>
    <row r="814" spans="1:51" s="13" customFormat="1" ht="12">
      <c r="A814" s="13"/>
      <c r="B814" s="240"/>
      <c r="C814" s="241"/>
      <c r="D814" s="242" t="s">
        <v>200</v>
      </c>
      <c r="E814" s="243" t="s">
        <v>1</v>
      </c>
      <c r="F814" s="244" t="s">
        <v>1319</v>
      </c>
      <c r="G814" s="241"/>
      <c r="H814" s="245">
        <v>527.28</v>
      </c>
      <c r="I814" s="246"/>
      <c r="J814" s="241"/>
      <c r="K814" s="241"/>
      <c r="L814" s="247"/>
      <c r="M814" s="248"/>
      <c r="N814" s="249"/>
      <c r="O814" s="249"/>
      <c r="P814" s="249"/>
      <c r="Q814" s="249"/>
      <c r="R814" s="249"/>
      <c r="S814" s="249"/>
      <c r="T814" s="25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1" t="s">
        <v>200</v>
      </c>
      <c r="AU814" s="251" t="s">
        <v>86</v>
      </c>
      <c r="AV814" s="13" t="s">
        <v>86</v>
      </c>
      <c r="AW814" s="13" t="s">
        <v>32</v>
      </c>
      <c r="AX814" s="13" t="s">
        <v>76</v>
      </c>
      <c r="AY814" s="251" t="s">
        <v>191</v>
      </c>
    </row>
    <row r="815" spans="1:51" s="15" customFormat="1" ht="12">
      <c r="A815" s="15"/>
      <c r="B815" s="263"/>
      <c r="C815" s="264"/>
      <c r="D815" s="242" t="s">
        <v>200</v>
      </c>
      <c r="E815" s="265" t="s">
        <v>1</v>
      </c>
      <c r="F815" s="266" t="s">
        <v>1320</v>
      </c>
      <c r="G815" s="264"/>
      <c r="H815" s="265" t="s">
        <v>1</v>
      </c>
      <c r="I815" s="267"/>
      <c r="J815" s="264"/>
      <c r="K815" s="264"/>
      <c r="L815" s="268"/>
      <c r="M815" s="269"/>
      <c r="N815" s="270"/>
      <c r="O815" s="270"/>
      <c r="P815" s="270"/>
      <c r="Q815" s="270"/>
      <c r="R815" s="270"/>
      <c r="S815" s="270"/>
      <c r="T815" s="271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2" t="s">
        <v>200</v>
      </c>
      <c r="AU815" s="272" t="s">
        <v>86</v>
      </c>
      <c r="AV815" s="15" t="s">
        <v>84</v>
      </c>
      <c r="AW815" s="15" t="s">
        <v>32</v>
      </c>
      <c r="AX815" s="15" t="s">
        <v>76</v>
      </c>
      <c r="AY815" s="272" t="s">
        <v>191</v>
      </c>
    </row>
    <row r="816" spans="1:51" s="13" customFormat="1" ht="12">
      <c r="A816" s="13"/>
      <c r="B816" s="240"/>
      <c r="C816" s="241"/>
      <c r="D816" s="242" t="s">
        <v>200</v>
      </c>
      <c r="E816" s="243" t="s">
        <v>1</v>
      </c>
      <c r="F816" s="244" t="s">
        <v>1321</v>
      </c>
      <c r="G816" s="241"/>
      <c r="H816" s="245">
        <v>28.287</v>
      </c>
      <c r="I816" s="246"/>
      <c r="J816" s="241"/>
      <c r="K816" s="241"/>
      <c r="L816" s="247"/>
      <c r="M816" s="248"/>
      <c r="N816" s="249"/>
      <c r="O816" s="249"/>
      <c r="P816" s="249"/>
      <c r="Q816" s="249"/>
      <c r="R816" s="249"/>
      <c r="S816" s="249"/>
      <c r="T816" s="25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1" t="s">
        <v>200</v>
      </c>
      <c r="AU816" s="251" t="s">
        <v>86</v>
      </c>
      <c r="AV816" s="13" t="s">
        <v>86</v>
      </c>
      <c r="AW816" s="13" t="s">
        <v>32</v>
      </c>
      <c r="AX816" s="13" t="s">
        <v>76</v>
      </c>
      <c r="AY816" s="251" t="s">
        <v>191</v>
      </c>
    </row>
    <row r="817" spans="1:51" s="15" customFormat="1" ht="12">
      <c r="A817" s="15"/>
      <c r="B817" s="263"/>
      <c r="C817" s="264"/>
      <c r="D817" s="242" t="s">
        <v>200</v>
      </c>
      <c r="E817" s="265" t="s">
        <v>1</v>
      </c>
      <c r="F817" s="266" t="s">
        <v>1322</v>
      </c>
      <c r="G817" s="264"/>
      <c r="H817" s="265" t="s">
        <v>1</v>
      </c>
      <c r="I817" s="267"/>
      <c r="J817" s="264"/>
      <c r="K817" s="264"/>
      <c r="L817" s="268"/>
      <c r="M817" s="269"/>
      <c r="N817" s="270"/>
      <c r="O817" s="270"/>
      <c r="P817" s="270"/>
      <c r="Q817" s="270"/>
      <c r="R817" s="270"/>
      <c r="S817" s="270"/>
      <c r="T817" s="271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72" t="s">
        <v>200</v>
      </c>
      <c r="AU817" s="272" t="s">
        <v>86</v>
      </c>
      <c r="AV817" s="15" t="s">
        <v>84</v>
      </c>
      <c r="AW817" s="15" t="s">
        <v>32</v>
      </c>
      <c r="AX817" s="15" t="s">
        <v>76</v>
      </c>
      <c r="AY817" s="272" t="s">
        <v>191</v>
      </c>
    </row>
    <row r="818" spans="1:51" s="13" customFormat="1" ht="12">
      <c r="A818" s="13"/>
      <c r="B818" s="240"/>
      <c r="C818" s="241"/>
      <c r="D818" s="242" t="s">
        <v>200</v>
      </c>
      <c r="E818" s="243" t="s">
        <v>1</v>
      </c>
      <c r="F818" s="244" t="s">
        <v>1323</v>
      </c>
      <c r="G818" s="241"/>
      <c r="H818" s="245">
        <v>29.245</v>
      </c>
      <c r="I818" s="246"/>
      <c r="J818" s="241"/>
      <c r="K818" s="241"/>
      <c r="L818" s="247"/>
      <c r="M818" s="248"/>
      <c r="N818" s="249"/>
      <c r="O818" s="249"/>
      <c r="P818" s="249"/>
      <c r="Q818" s="249"/>
      <c r="R818" s="249"/>
      <c r="S818" s="249"/>
      <c r="T818" s="25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1" t="s">
        <v>200</v>
      </c>
      <c r="AU818" s="251" t="s">
        <v>86</v>
      </c>
      <c r="AV818" s="13" t="s">
        <v>86</v>
      </c>
      <c r="AW818" s="13" t="s">
        <v>32</v>
      </c>
      <c r="AX818" s="13" t="s">
        <v>76</v>
      </c>
      <c r="AY818" s="251" t="s">
        <v>191</v>
      </c>
    </row>
    <row r="819" spans="1:51" s="14" customFormat="1" ht="12">
      <c r="A819" s="14"/>
      <c r="B819" s="252"/>
      <c r="C819" s="253"/>
      <c r="D819" s="242" t="s">
        <v>200</v>
      </c>
      <c r="E819" s="254" t="s">
        <v>1</v>
      </c>
      <c r="F819" s="255" t="s">
        <v>214</v>
      </c>
      <c r="G819" s="253"/>
      <c r="H819" s="256">
        <v>584.812</v>
      </c>
      <c r="I819" s="257"/>
      <c r="J819" s="253"/>
      <c r="K819" s="253"/>
      <c r="L819" s="258"/>
      <c r="M819" s="259"/>
      <c r="N819" s="260"/>
      <c r="O819" s="260"/>
      <c r="P819" s="260"/>
      <c r="Q819" s="260"/>
      <c r="R819" s="260"/>
      <c r="S819" s="260"/>
      <c r="T819" s="261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2" t="s">
        <v>200</v>
      </c>
      <c r="AU819" s="262" t="s">
        <v>86</v>
      </c>
      <c r="AV819" s="14" t="s">
        <v>198</v>
      </c>
      <c r="AW819" s="14" t="s">
        <v>32</v>
      </c>
      <c r="AX819" s="14" t="s">
        <v>84</v>
      </c>
      <c r="AY819" s="262" t="s">
        <v>191</v>
      </c>
    </row>
    <row r="820" spans="1:65" s="2" customFormat="1" ht="24.15" customHeight="1">
      <c r="A820" s="39"/>
      <c r="B820" s="40"/>
      <c r="C820" s="284" t="s">
        <v>1324</v>
      </c>
      <c r="D820" s="284" t="s">
        <v>310</v>
      </c>
      <c r="E820" s="285" t="s">
        <v>1325</v>
      </c>
      <c r="F820" s="286" t="s">
        <v>1326</v>
      </c>
      <c r="G820" s="287" t="s">
        <v>196</v>
      </c>
      <c r="H820" s="288">
        <v>614.053</v>
      </c>
      <c r="I820" s="289"/>
      <c r="J820" s="290">
        <f>ROUND(I820*H820,2)</f>
        <v>0</v>
      </c>
      <c r="K820" s="286" t="s">
        <v>210</v>
      </c>
      <c r="L820" s="291"/>
      <c r="M820" s="292" t="s">
        <v>1</v>
      </c>
      <c r="N820" s="293" t="s">
        <v>41</v>
      </c>
      <c r="O820" s="92"/>
      <c r="P820" s="236">
        <f>O820*H820</f>
        <v>0</v>
      </c>
      <c r="Q820" s="236">
        <v>0.0032</v>
      </c>
      <c r="R820" s="236">
        <f>Q820*H820</f>
        <v>1.9649696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403</v>
      </c>
      <c r="AT820" s="238" t="s">
        <v>310</v>
      </c>
      <c r="AU820" s="238" t="s">
        <v>86</v>
      </c>
      <c r="AY820" s="18" t="s">
        <v>191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84</v>
      </c>
      <c r="BK820" s="239">
        <f>ROUND(I820*H820,2)</f>
        <v>0</v>
      </c>
      <c r="BL820" s="18" t="s">
        <v>309</v>
      </c>
      <c r="BM820" s="238" t="s">
        <v>1327</v>
      </c>
    </row>
    <row r="821" spans="1:51" s="13" customFormat="1" ht="12">
      <c r="A821" s="13"/>
      <c r="B821" s="240"/>
      <c r="C821" s="241"/>
      <c r="D821" s="242" t="s">
        <v>200</v>
      </c>
      <c r="E821" s="241"/>
      <c r="F821" s="244" t="s">
        <v>1328</v>
      </c>
      <c r="G821" s="241"/>
      <c r="H821" s="245">
        <v>614.053</v>
      </c>
      <c r="I821" s="246"/>
      <c r="J821" s="241"/>
      <c r="K821" s="241"/>
      <c r="L821" s="247"/>
      <c r="M821" s="248"/>
      <c r="N821" s="249"/>
      <c r="O821" s="249"/>
      <c r="P821" s="249"/>
      <c r="Q821" s="249"/>
      <c r="R821" s="249"/>
      <c r="S821" s="249"/>
      <c r="T821" s="25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1" t="s">
        <v>200</v>
      </c>
      <c r="AU821" s="251" t="s">
        <v>86</v>
      </c>
      <c r="AV821" s="13" t="s">
        <v>86</v>
      </c>
      <c r="AW821" s="13" t="s">
        <v>4</v>
      </c>
      <c r="AX821" s="13" t="s">
        <v>84</v>
      </c>
      <c r="AY821" s="251" t="s">
        <v>191</v>
      </c>
    </row>
    <row r="822" spans="1:65" s="2" customFormat="1" ht="33" customHeight="1">
      <c r="A822" s="39"/>
      <c r="B822" s="40"/>
      <c r="C822" s="227" t="s">
        <v>1329</v>
      </c>
      <c r="D822" s="227" t="s">
        <v>193</v>
      </c>
      <c r="E822" s="228" t="s">
        <v>1315</v>
      </c>
      <c r="F822" s="229" t="s">
        <v>1316</v>
      </c>
      <c r="G822" s="230" t="s">
        <v>196</v>
      </c>
      <c r="H822" s="231">
        <v>58.488</v>
      </c>
      <c r="I822" s="232"/>
      <c r="J822" s="233">
        <f>ROUND(I822*H822,2)</f>
        <v>0</v>
      </c>
      <c r="K822" s="229" t="s">
        <v>210</v>
      </c>
      <c r="L822" s="45"/>
      <c r="M822" s="234" t="s">
        <v>1</v>
      </c>
      <c r="N822" s="235" t="s">
        <v>41</v>
      </c>
      <c r="O822" s="92"/>
      <c r="P822" s="236">
        <f>O822*H822</f>
        <v>0</v>
      </c>
      <c r="Q822" s="236">
        <v>0.00116</v>
      </c>
      <c r="R822" s="236">
        <f>Q822*H822</f>
        <v>0.06784608</v>
      </c>
      <c r="S822" s="236">
        <v>0</v>
      </c>
      <c r="T822" s="237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8" t="s">
        <v>309</v>
      </c>
      <c r="AT822" s="238" t="s">
        <v>193</v>
      </c>
      <c r="AU822" s="238" t="s">
        <v>86</v>
      </c>
      <c r="AY822" s="18" t="s">
        <v>191</v>
      </c>
      <c r="BE822" s="239">
        <f>IF(N822="základní",J822,0)</f>
        <v>0</v>
      </c>
      <c r="BF822" s="239">
        <f>IF(N822="snížená",J822,0)</f>
        <v>0</v>
      </c>
      <c r="BG822" s="239">
        <f>IF(N822="zákl. přenesená",J822,0)</f>
        <v>0</v>
      </c>
      <c r="BH822" s="239">
        <f>IF(N822="sníž. přenesená",J822,0)</f>
        <v>0</v>
      </c>
      <c r="BI822" s="239">
        <f>IF(N822="nulová",J822,0)</f>
        <v>0</v>
      </c>
      <c r="BJ822" s="18" t="s">
        <v>84</v>
      </c>
      <c r="BK822" s="239">
        <f>ROUND(I822*H822,2)</f>
        <v>0</v>
      </c>
      <c r="BL822" s="18" t="s">
        <v>309</v>
      </c>
      <c r="BM822" s="238" t="s">
        <v>1330</v>
      </c>
    </row>
    <row r="823" spans="1:51" s="13" customFormat="1" ht="12">
      <c r="A823" s="13"/>
      <c r="B823" s="240"/>
      <c r="C823" s="241"/>
      <c r="D823" s="242" t="s">
        <v>200</v>
      </c>
      <c r="E823" s="243" t="s">
        <v>1</v>
      </c>
      <c r="F823" s="244" t="s">
        <v>1331</v>
      </c>
      <c r="G823" s="241"/>
      <c r="H823" s="245">
        <v>58.488</v>
      </c>
      <c r="I823" s="246"/>
      <c r="J823" s="241"/>
      <c r="K823" s="241"/>
      <c r="L823" s="247"/>
      <c r="M823" s="248"/>
      <c r="N823" s="249"/>
      <c r="O823" s="249"/>
      <c r="P823" s="249"/>
      <c r="Q823" s="249"/>
      <c r="R823" s="249"/>
      <c r="S823" s="249"/>
      <c r="T823" s="25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1" t="s">
        <v>200</v>
      </c>
      <c r="AU823" s="251" t="s">
        <v>86</v>
      </c>
      <c r="AV823" s="13" t="s">
        <v>86</v>
      </c>
      <c r="AW823" s="13" t="s">
        <v>32</v>
      </c>
      <c r="AX823" s="13" t="s">
        <v>84</v>
      </c>
      <c r="AY823" s="251" t="s">
        <v>191</v>
      </c>
    </row>
    <row r="824" spans="1:65" s="2" customFormat="1" ht="24.15" customHeight="1">
      <c r="A824" s="39"/>
      <c r="B824" s="40"/>
      <c r="C824" s="284" t="s">
        <v>1332</v>
      </c>
      <c r="D824" s="284" t="s">
        <v>310</v>
      </c>
      <c r="E824" s="285" t="s">
        <v>1333</v>
      </c>
      <c r="F824" s="286" t="s">
        <v>1334</v>
      </c>
      <c r="G824" s="287" t="s">
        <v>196</v>
      </c>
      <c r="H824" s="288">
        <v>61.412</v>
      </c>
      <c r="I824" s="289"/>
      <c r="J824" s="290">
        <f>ROUND(I824*H824,2)</f>
        <v>0</v>
      </c>
      <c r="K824" s="286" t="s">
        <v>210</v>
      </c>
      <c r="L824" s="291"/>
      <c r="M824" s="292" t="s">
        <v>1</v>
      </c>
      <c r="N824" s="293" t="s">
        <v>41</v>
      </c>
      <c r="O824" s="92"/>
      <c r="P824" s="236">
        <f>O824*H824</f>
        <v>0</v>
      </c>
      <c r="Q824" s="236">
        <v>0.0036</v>
      </c>
      <c r="R824" s="236">
        <f>Q824*H824</f>
        <v>0.22108319999999998</v>
      </c>
      <c r="S824" s="236">
        <v>0</v>
      </c>
      <c r="T824" s="237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38" t="s">
        <v>403</v>
      </c>
      <c r="AT824" s="238" t="s">
        <v>310</v>
      </c>
      <c r="AU824" s="238" t="s">
        <v>86</v>
      </c>
      <c r="AY824" s="18" t="s">
        <v>191</v>
      </c>
      <c r="BE824" s="239">
        <f>IF(N824="základní",J824,0)</f>
        <v>0</v>
      </c>
      <c r="BF824" s="239">
        <f>IF(N824="snížená",J824,0)</f>
        <v>0</v>
      </c>
      <c r="BG824" s="239">
        <f>IF(N824="zákl. přenesená",J824,0)</f>
        <v>0</v>
      </c>
      <c r="BH824" s="239">
        <f>IF(N824="sníž. přenesená",J824,0)</f>
        <v>0</v>
      </c>
      <c r="BI824" s="239">
        <f>IF(N824="nulová",J824,0)</f>
        <v>0</v>
      </c>
      <c r="BJ824" s="18" t="s">
        <v>84</v>
      </c>
      <c r="BK824" s="239">
        <f>ROUND(I824*H824,2)</f>
        <v>0</v>
      </c>
      <c r="BL824" s="18" t="s">
        <v>309</v>
      </c>
      <c r="BM824" s="238" t="s">
        <v>1335</v>
      </c>
    </row>
    <row r="825" spans="1:51" s="13" customFormat="1" ht="12">
      <c r="A825" s="13"/>
      <c r="B825" s="240"/>
      <c r="C825" s="241"/>
      <c r="D825" s="242" t="s">
        <v>200</v>
      </c>
      <c r="E825" s="241"/>
      <c r="F825" s="244" t="s">
        <v>1336</v>
      </c>
      <c r="G825" s="241"/>
      <c r="H825" s="245">
        <v>61.412</v>
      </c>
      <c r="I825" s="246"/>
      <c r="J825" s="241"/>
      <c r="K825" s="241"/>
      <c r="L825" s="247"/>
      <c r="M825" s="248"/>
      <c r="N825" s="249"/>
      <c r="O825" s="249"/>
      <c r="P825" s="249"/>
      <c r="Q825" s="249"/>
      <c r="R825" s="249"/>
      <c r="S825" s="249"/>
      <c r="T825" s="25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1" t="s">
        <v>200</v>
      </c>
      <c r="AU825" s="251" t="s">
        <v>86</v>
      </c>
      <c r="AV825" s="13" t="s">
        <v>86</v>
      </c>
      <c r="AW825" s="13" t="s">
        <v>4</v>
      </c>
      <c r="AX825" s="13" t="s">
        <v>84</v>
      </c>
      <c r="AY825" s="251" t="s">
        <v>191</v>
      </c>
    </row>
    <row r="826" spans="1:65" s="2" customFormat="1" ht="33" customHeight="1">
      <c r="A826" s="39"/>
      <c r="B826" s="40"/>
      <c r="C826" s="227" t="s">
        <v>1337</v>
      </c>
      <c r="D826" s="227" t="s">
        <v>193</v>
      </c>
      <c r="E826" s="228" t="s">
        <v>1315</v>
      </c>
      <c r="F826" s="229" t="s">
        <v>1316</v>
      </c>
      <c r="G826" s="230" t="s">
        <v>196</v>
      </c>
      <c r="H826" s="231">
        <v>29.245</v>
      </c>
      <c r="I826" s="232"/>
      <c r="J826" s="233">
        <f>ROUND(I826*H826,2)</f>
        <v>0</v>
      </c>
      <c r="K826" s="229" t="s">
        <v>210</v>
      </c>
      <c r="L826" s="45"/>
      <c r="M826" s="234" t="s">
        <v>1</v>
      </c>
      <c r="N826" s="235" t="s">
        <v>41</v>
      </c>
      <c r="O826" s="92"/>
      <c r="P826" s="236">
        <f>O826*H826</f>
        <v>0</v>
      </c>
      <c r="Q826" s="236">
        <v>0.00116</v>
      </c>
      <c r="R826" s="236">
        <f>Q826*H826</f>
        <v>0.0339242</v>
      </c>
      <c r="S826" s="236">
        <v>0</v>
      </c>
      <c r="T826" s="237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38" t="s">
        <v>309</v>
      </c>
      <c r="AT826" s="238" t="s">
        <v>193</v>
      </c>
      <c r="AU826" s="238" t="s">
        <v>86</v>
      </c>
      <c r="AY826" s="18" t="s">
        <v>191</v>
      </c>
      <c r="BE826" s="239">
        <f>IF(N826="základní",J826,0)</f>
        <v>0</v>
      </c>
      <c r="BF826" s="239">
        <f>IF(N826="snížená",J826,0)</f>
        <v>0</v>
      </c>
      <c r="BG826" s="239">
        <f>IF(N826="zákl. přenesená",J826,0)</f>
        <v>0</v>
      </c>
      <c r="BH826" s="239">
        <f>IF(N826="sníž. přenesená",J826,0)</f>
        <v>0</v>
      </c>
      <c r="BI826" s="239">
        <f>IF(N826="nulová",J826,0)</f>
        <v>0</v>
      </c>
      <c r="BJ826" s="18" t="s">
        <v>84</v>
      </c>
      <c r="BK826" s="239">
        <f>ROUND(I826*H826,2)</f>
        <v>0</v>
      </c>
      <c r="BL826" s="18" t="s">
        <v>309</v>
      </c>
      <c r="BM826" s="238" t="s">
        <v>1338</v>
      </c>
    </row>
    <row r="827" spans="1:65" s="2" customFormat="1" ht="24.15" customHeight="1">
      <c r="A827" s="39"/>
      <c r="B827" s="40"/>
      <c r="C827" s="284" t="s">
        <v>1339</v>
      </c>
      <c r="D827" s="284" t="s">
        <v>310</v>
      </c>
      <c r="E827" s="285" t="s">
        <v>1340</v>
      </c>
      <c r="F827" s="286" t="s">
        <v>1341</v>
      </c>
      <c r="G827" s="287" t="s">
        <v>196</v>
      </c>
      <c r="H827" s="288">
        <v>30.707</v>
      </c>
      <c r="I827" s="289"/>
      <c r="J827" s="290">
        <f>ROUND(I827*H827,2)</f>
        <v>0</v>
      </c>
      <c r="K827" s="286" t="s">
        <v>197</v>
      </c>
      <c r="L827" s="291"/>
      <c r="M827" s="292" t="s">
        <v>1</v>
      </c>
      <c r="N827" s="293" t="s">
        <v>41</v>
      </c>
      <c r="O827" s="92"/>
      <c r="P827" s="236">
        <f>O827*H827</f>
        <v>0</v>
      </c>
      <c r="Q827" s="236">
        <v>0.0015</v>
      </c>
      <c r="R827" s="236">
        <f>Q827*H827</f>
        <v>0.046060500000000004</v>
      </c>
      <c r="S827" s="236">
        <v>0</v>
      </c>
      <c r="T827" s="237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8" t="s">
        <v>403</v>
      </c>
      <c r="AT827" s="238" t="s">
        <v>310</v>
      </c>
      <c r="AU827" s="238" t="s">
        <v>86</v>
      </c>
      <c r="AY827" s="18" t="s">
        <v>191</v>
      </c>
      <c r="BE827" s="239">
        <f>IF(N827="základní",J827,0)</f>
        <v>0</v>
      </c>
      <c r="BF827" s="239">
        <f>IF(N827="snížená",J827,0)</f>
        <v>0</v>
      </c>
      <c r="BG827" s="239">
        <f>IF(N827="zákl. přenesená",J827,0)</f>
        <v>0</v>
      </c>
      <c r="BH827" s="239">
        <f>IF(N827="sníž. přenesená",J827,0)</f>
        <v>0</v>
      </c>
      <c r="BI827" s="239">
        <f>IF(N827="nulová",J827,0)</f>
        <v>0</v>
      </c>
      <c r="BJ827" s="18" t="s">
        <v>84</v>
      </c>
      <c r="BK827" s="239">
        <f>ROUND(I827*H827,2)</f>
        <v>0</v>
      </c>
      <c r="BL827" s="18" t="s">
        <v>309</v>
      </c>
      <c r="BM827" s="238" t="s">
        <v>1342</v>
      </c>
    </row>
    <row r="828" spans="1:51" s="13" customFormat="1" ht="12">
      <c r="A828" s="13"/>
      <c r="B828" s="240"/>
      <c r="C828" s="241"/>
      <c r="D828" s="242" t="s">
        <v>200</v>
      </c>
      <c r="E828" s="241"/>
      <c r="F828" s="244" t="s">
        <v>1343</v>
      </c>
      <c r="G828" s="241"/>
      <c r="H828" s="245">
        <v>30.707</v>
      </c>
      <c r="I828" s="246"/>
      <c r="J828" s="241"/>
      <c r="K828" s="241"/>
      <c r="L828" s="247"/>
      <c r="M828" s="248"/>
      <c r="N828" s="249"/>
      <c r="O828" s="249"/>
      <c r="P828" s="249"/>
      <c r="Q828" s="249"/>
      <c r="R828" s="249"/>
      <c r="S828" s="249"/>
      <c r="T828" s="25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1" t="s">
        <v>200</v>
      </c>
      <c r="AU828" s="251" t="s">
        <v>86</v>
      </c>
      <c r="AV828" s="13" t="s">
        <v>86</v>
      </c>
      <c r="AW828" s="13" t="s">
        <v>4</v>
      </c>
      <c r="AX828" s="13" t="s">
        <v>84</v>
      </c>
      <c r="AY828" s="251" t="s">
        <v>191</v>
      </c>
    </row>
    <row r="829" spans="1:65" s="2" customFormat="1" ht="21.75" customHeight="1">
      <c r="A829" s="39"/>
      <c r="B829" s="40"/>
      <c r="C829" s="227" t="s">
        <v>1344</v>
      </c>
      <c r="D829" s="227" t="s">
        <v>193</v>
      </c>
      <c r="E829" s="228" t="s">
        <v>1345</v>
      </c>
      <c r="F829" s="229" t="s">
        <v>1346</v>
      </c>
      <c r="G829" s="230" t="s">
        <v>336</v>
      </c>
      <c r="H829" s="231">
        <v>26.6</v>
      </c>
      <c r="I829" s="232"/>
      <c r="J829" s="233">
        <f>ROUND(I829*H829,2)</f>
        <v>0</v>
      </c>
      <c r="K829" s="229" t="s">
        <v>1</v>
      </c>
      <c r="L829" s="45"/>
      <c r="M829" s="234" t="s">
        <v>1</v>
      </c>
      <c r="N829" s="235" t="s">
        <v>41</v>
      </c>
      <c r="O829" s="92"/>
      <c r="P829" s="236">
        <f>O829*H829</f>
        <v>0</v>
      </c>
      <c r="Q829" s="236">
        <v>0</v>
      </c>
      <c r="R829" s="236">
        <f>Q829*H829</f>
        <v>0</v>
      </c>
      <c r="S829" s="236">
        <v>0</v>
      </c>
      <c r="T829" s="237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8" t="s">
        <v>309</v>
      </c>
      <c r="AT829" s="238" t="s">
        <v>193</v>
      </c>
      <c r="AU829" s="238" t="s">
        <v>86</v>
      </c>
      <c r="AY829" s="18" t="s">
        <v>191</v>
      </c>
      <c r="BE829" s="239">
        <f>IF(N829="základní",J829,0)</f>
        <v>0</v>
      </c>
      <c r="BF829" s="239">
        <f>IF(N829="snížená",J829,0)</f>
        <v>0</v>
      </c>
      <c r="BG829" s="239">
        <f>IF(N829="zákl. přenesená",J829,0)</f>
        <v>0</v>
      </c>
      <c r="BH829" s="239">
        <f>IF(N829="sníž. přenesená",J829,0)</f>
        <v>0</v>
      </c>
      <c r="BI829" s="239">
        <f>IF(N829="nulová",J829,0)</f>
        <v>0</v>
      </c>
      <c r="BJ829" s="18" t="s">
        <v>84</v>
      </c>
      <c r="BK829" s="239">
        <f>ROUND(I829*H829,2)</f>
        <v>0</v>
      </c>
      <c r="BL829" s="18" t="s">
        <v>309</v>
      </c>
      <c r="BM829" s="238" t="s">
        <v>1347</v>
      </c>
    </row>
    <row r="830" spans="1:51" s="13" customFormat="1" ht="12">
      <c r="A830" s="13"/>
      <c r="B830" s="240"/>
      <c r="C830" s="241"/>
      <c r="D830" s="242" t="s">
        <v>200</v>
      </c>
      <c r="E830" s="243" t="s">
        <v>1</v>
      </c>
      <c r="F830" s="244" t="s">
        <v>1348</v>
      </c>
      <c r="G830" s="241"/>
      <c r="H830" s="245">
        <v>7.6</v>
      </c>
      <c r="I830" s="246"/>
      <c r="J830" s="241"/>
      <c r="K830" s="241"/>
      <c r="L830" s="247"/>
      <c r="M830" s="248"/>
      <c r="N830" s="249"/>
      <c r="O830" s="249"/>
      <c r="P830" s="249"/>
      <c r="Q830" s="249"/>
      <c r="R830" s="249"/>
      <c r="S830" s="249"/>
      <c r="T830" s="25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1" t="s">
        <v>200</v>
      </c>
      <c r="AU830" s="251" t="s">
        <v>86</v>
      </c>
      <c r="AV830" s="13" t="s">
        <v>86</v>
      </c>
      <c r="AW830" s="13" t="s">
        <v>32</v>
      </c>
      <c r="AX830" s="13" t="s">
        <v>76</v>
      </c>
      <c r="AY830" s="251" t="s">
        <v>191</v>
      </c>
    </row>
    <row r="831" spans="1:51" s="13" customFormat="1" ht="12">
      <c r="A831" s="13"/>
      <c r="B831" s="240"/>
      <c r="C831" s="241"/>
      <c r="D831" s="242" t="s">
        <v>200</v>
      </c>
      <c r="E831" s="243" t="s">
        <v>1</v>
      </c>
      <c r="F831" s="244" t="s">
        <v>1349</v>
      </c>
      <c r="G831" s="241"/>
      <c r="H831" s="245">
        <v>19</v>
      </c>
      <c r="I831" s="246"/>
      <c r="J831" s="241"/>
      <c r="K831" s="241"/>
      <c r="L831" s="247"/>
      <c r="M831" s="248"/>
      <c r="N831" s="249"/>
      <c r="O831" s="249"/>
      <c r="P831" s="249"/>
      <c r="Q831" s="249"/>
      <c r="R831" s="249"/>
      <c r="S831" s="249"/>
      <c r="T831" s="250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1" t="s">
        <v>200</v>
      </c>
      <c r="AU831" s="251" t="s">
        <v>86</v>
      </c>
      <c r="AV831" s="13" t="s">
        <v>86</v>
      </c>
      <c r="AW831" s="13" t="s">
        <v>32</v>
      </c>
      <c r="AX831" s="13" t="s">
        <v>76</v>
      </c>
      <c r="AY831" s="251" t="s">
        <v>191</v>
      </c>
    </row>
    <row r="832" spans="1:51" s="14" customFormat="1" ht="12">
      <c r="A832" s="14"/>
      <c r="B832" s="252"/>
      <c r="C832" s="253"/>
      <c r="D832" s="242" t="s">
        <v>200</v>
      </c>
      <c r="E832" s="254" t="s">
        <v>1</v>
      </c>
      <c r="F832" s="255" t="s">
        <v>214</v>
      </c>
      <c r="G832" s="253"/>
      <c r="H832" s="256">
        <v>26.6</v>
      </c>
      <c r="I832" s="257"/>
      <c r="J832" s="253"/>
      <c r="K832" s="253"/>
      <c r="L832" s="258"/>
      <c r="M832" s="259"/>
      <c r="N832" s="260"/>
      <c r="O832" s="260"/>
      <c r="P832" s="260"/>
      <c r="Q832" s="260"/>
      <c r="R832" s="260"/>
      <c r="S832" s="260"/>
      <c r="T832" s="261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2" t="s">
        <v>200</v>
      </c>
      <c r="AU832" s="262" t="s">
        <v>86</v>
      </c>
      <c r="AV832" s="14" t="s">
        <v>198</v>
      </c>
      <c r="AW832" s="14" t="s">
        <v>32</v>
      </c>
      <c r="AX832" s="14" t="s">
        <v>84</v>
      </c>
      <c r="AY832" s="262" t="s">
        <v>191</v>
      </c>
    </row>
    <row r="833" spans="1:65" s="2" customFormat="1" ht="16.5" customHeight="1">
      <c r="A833" s="39"/>
      <c r="B833" s="40"/>
      <c r="C833" s="284" t="s">
        <v>1350</v>
      </c>
      <c r="D833" s="284" t="s">
        <v>310</v>
      </c>
      <c r="E833" s="285" t="s">
        <v>1351</v>
      </c>
      <c r="F833" s="286" t="s">
        <v>1352</v>
      </c>
      <c r="G833" s="287" t="s">
        <v>336</v>
      </c>
      <c r="H833" s="288">
        <v>27.132</v>
      </c>
      <c r="I833" s="289"/>
      <c r="J833" s="290">
        <f>ROUND(I833*H833,2)</f>
        <v>0</v>
      </c>
      <c r="K833" s="286" t="s">
        <v>1</v>
      </c>
      <c r="L833" s="291"/>
      <c r="M833" s="292" t="s">
        <v>1</v>
      </c>
      <c r="N833" s="293" t="s">
        <v>41</v>
      </c>
      <c r="O833" s="92"/>
      <c r="P833" s="236">
        <f>O833*H833</f>
        <v>0</v>
      </c>
      <c r="Q833" s="236">
        <v>0</v>
      </c>
      <c r="R833" s="236">
        <f>Q833*H833</f>
        <v>0</v>
      </c>
      <c r="S833" s="236">
        <v>0</v>
      </c>
      <c r="T833" s="237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8" t="s">
        <v>403</v>
      </c>
      <c r="AT833" s="238" t="s">
        <v>310</v>
      </c>
      <c r="AU833" s="238" t="s">
        <v>86</v>
      </c>
      <c r="AY833" s="18" t="s">
        <v>191</v>
      </c>
      <c r="BE833" s="239">
        <f>IF(N833="základní",J833,0)</f>
        <v>0</v>
      </c>
      <c r="BF833" s="239">
        <f>IF(N833="snížená",J833,0)</f>
        <v>0</v>
      </c>
      <c r="BG833" s="239">
        <f>IF(N833="zákl. přenesená",J833,0)</f>
        <v>0</v>
      </c>
      <c r="BH833" s="239">
        <f>IF(N833="sníž. přenesená",J833,0)</f>
        <v>0</v>
      </c>
      <c r="BI833" s="239">
        <f>IF(N833="nulová",J833,0)</f>
        <v>0</v>
      </c>
      <c r="BJ833" s="18" t="s">
        <v>84</v>
      </c>
      <c r="BK833" s="239">
        <f>ROUND(I833*H833,2)</f>
        <v>0</v>
      </c>
      <c r="BL833" s="18" t="s">
        <v>309</v>
      </c>
      <c r="BM833" s="238" t="s">
        <v>1353</v>
      </c>
    </row>
    <row r="834" spans="1:51" s="13" customFormat="1" ht="12">
      <c r="A834" s="13"/>
      <c r="B834" s="240"/>
      <c r="C834" s="241"/>
      <c r="D834" s="242" t="s">
        <v>200</v>
      </c>
      <c r="E834" s="241"/>
      <c r="F834" s="244" t="s">
        <v>1354</v>
      </c>
      <c r="G834" s="241"/>
      <c r="H834" s="245">
        <v>27.132</v>
      </c>
      <c r="I834" s="246"/>
      <c r="J834" s="241"/>
      <c r="K834" s="241"/>
      <c r="L834" s="247"/>
      <c r="M834" s="248"/>
      <c r="N834" s="249"/>
      <c r="O834" s="249"/>
      <c r="P834" s="249"/>
      <c r="Q834" s="249"/>
      <c r="R834" s="249"/>
      <c r="S834" s="249"/>
      <c r="T834" s="25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1" t="s">
        <v>200</v>
      </c>
      <c r="AU834" s="251" t="s">
        <v>86</v>
      </c>
      <c r="AV834" s="13" t="s">
        <v>86</v>
      </c>
      <c r="AW834" s="13" t="s">
        <v>4</v>
      </c>
      <c r="AX834" s="13" t="s">
        <v>84</v>
      </c>
      <c r="AY834" s="251" t="s">
        <v>191</v>
      </c>
    </row>
    <row r="835" spans="1:65" s="2" customFormat="1" ht="21.75" customHeight="1">
      <c r="A835" s="39"/>
      <c r="B835" s="40"/>
      <c r="C835" s="227" t="s">
        <v>1355</v>
      </c>
      <c r="D835" s="227" t="s">
        <v>193</v>
      </c>
      <c r="E835" s="228" t="s">
        <v>1356</v>
      </c>
      <c r="F835" s="229" t="s">
        <v>1346</v>
      </c>
      <c r="G835" s="230" t="s">
        <v>336</v>
      </c>
      <c r="H835" s="231">
        <v>35.33</v>
      </c>
      <c r="I835" s="232"/>
      <c r="J835" s="233">
        <f>ROUND(I835*H835,2)</f>
        <v>0</v>
      </c>
      <c r="K835" s="229" t="s">
        <v>1</v>
      </c>
      <c r="L835" s="45"/>
      <c r="M835" s="234" t="s">
        <v>1</v>
      </c>
      <c r="N835" s="235" t="s">
        <v>41</v>
      </c>
      <c r="O835" s="92"/>
      <c r="P835" s="236">
        <f>O835*H835</f>
        <v>0</v>
      </c>
      <c r="Q835" s="236">
        <v>0</v>
      </c>
      <c r="R835" s="236">
        <f>Q835*H835</f>
        <v>0</v>
      </c>
      <c r="S835" s="236">
        <v>0</v>
      </c>
      <c r="T835" s="237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8" t="s">
        <v>309</v>
      </c>
      <c r="AT835" s="238" t="s">
        <v>193</v>
      </c>
      <c r="AU835" s="238" t="s">
        <v>86</v>
      </c>
      <c r="AY835" s="18" t="s">
        <v>191</v>
      </c>
      <c r="BE835" s="239">
        <f>IF(N835="základní",J835,0)</f>
        <v>0</v>
      </c>
      <c r="BF835" s="239">
        <f>IF(N835="snížená",J835,0)</f>
        <v>0</v>
      </c>
      <c r="BG835" s="239">
        <f>IF(N835="zákl. přenesená",J835,0)</f>
        <v>0</v>
      </c>
      <c r="BH835" s="239">
        <f>IF(N835="sníž. přenesená",J835,0)</f>
        <v>0</v>
      </c>
      <c r="BI835" s="239">
        <f>IF(N835="nulová",J835,0)</f>
        <v>0</v>
      </c>
      <c r="BJ835" s="18" t="s">
        <v>84</v>
      </c>
      <c r="BK835" s="239">
        <f>ROUND(I835*H835,2)</f>
        <v>0</v>
      </c>
      <c r="BL835" s="18" t="s">
        <v>309</v>
      </c>
      <c r="BM835" s="238" t="s">
        <v>1357</v>
      </c>
    </row>
    <row r="836" spans="1:51" s="13" customFormat="1" ht="12">
      <c r="A836" s="13"/>
      <c r="B836" s="240"/>
      <c r="C836" s="241"/>
      <c r="D836" s="242" t="s">
        <v>200</v>
      </c>
      <c r="E836" s="243" t="s">
        <v>1</v>
      </c>
      <c r="F836" s="244" t="s">
        <v>1358</v>
      </c>
      <c r="G836" s="241"/>
      <c r="H836" s="245">
        <v>35.33</v>
      </c>
      <c r="I836" s="246"/>
      <c r="J836" s="241"/>
      <c r="K836" s="241"/>
      <c r="L836" s="247"/>
      <c r="M836" s="248"/>
      <c r="N836" s="249"/>
      <c r="O836" s="249"/>
      <c r="P836" s="249"/>
      <c r="Q836" s="249"/>
      <c r="R836" s="249"/>
      <c r="S836" s="249"/>
      <c r="T836" s="25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1" t="s">
        <v>200</v>
      </c>
      <c r="AU836" s="251" t="s">
        <v>86</v>
      </c>
      <c r="AV836" s="13" t="s">
        <v>86</v>
      </c>
      <c r="AW836" s="13" t="s">
        <v>32</v>
      </c>
      <c r="AX836" s="13" t="s">
        <v>84</v>
      </c>
      <c r="AY836" s="251" t="s">
        <v>191</v>
      </c>
    </row>
    <row r="837" spans="1:65" s="2" customFormat="1" ht="16.5" customHeight="1">
      <c r="A837" s="39"/>
      <c r="B837" s="40"/>
      <c r="C837" s="284" t="s">
        <v>1359</v>
      </c>
      <c r="D837" s="284" t="s">
        <v>310</v>
      </c>
      <c r="E837" s="285" t="s">
        <v>1360</v>
      </c>
      <c r="F837" s="286" t="s">
        <v>1361</v>
      </c>
      <c r="G837" s="287" t="s">
        <v>336</v>
      </c>
      <c r="H837" s="288">
        <v>36.037</v>
      </c>
      <c r="I837" s="289"/>
      <c r="J837" s="290">
        <f>ROUND(I837*H837,2)</f>
        <v>0</v>
      </c>
      <c r="K837" s="286" t="s">
        <v>1</v>
      </c>
      <c r="L837" s="291"/>
      <c r="M837" s="292" t="s">
        <v>1</v>
      </c>
      <c r="N837" s="293" t="s">
        <v>41</v>
      </c>
      <c r="O837" s="92"/>
      <c r="P837" s="236">
        <f>O837*H837</f>
        <v>0</v>
      </c>
      <c r="Q837" s="236">
        <v>0</v>
      </c>
      <c r="R837" s="236">
        <f>Q837*H837</f>
        <v>0</v>
      </c>
      <c r="S837" s="236">
        <v>0</v>
      </c>
      <c r="T837" s="237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8" t="s">
        <v>403</v>
      </c>
      <c r="AT837" s="238" t="s">
        <v>310</v>
      </c>
      <c r="AU837" s="238" t="s">
        <v>86</v>
      </c>
      <c r="AY837" s="18" t="s">
        <v>191</v>
      </c>
      <c r="BE837" s="239">
        <f>IF(N837="základní",J837,0)</f>
        <v>0</v>
      </c>
      <c r="BF837" s="239">
        <f>IF(N837="snížená",J837,0)</f>
        <v>0</v>
      </c>
      <c r="BG837" s="239">
        <f>IF(N837="zákl. přenesená",J837,0)</f>
        <v>0</v>
      </c>
      <c r="BH837" s="239">
        <f>IF(N837="sníž. přenesená",J837,0)</f>
        <v>0</v>
      </c>
      <c r="BI837" s="239">
        <f>IF(N837="nulová",J837,0)</f>
        <v>0</v>
      </c>
      <c r="BJ837" s="18" t="s">
        <v>84</v>
      </c>
      <c r="BK837" s="239">
        <f>ROUND(I837*H837,2)</f>
        <v>0</v>
      </c>
      <c r="BL837" s="18" t="s">
        <v>309</v>
      </c>
      <c r="BM837" s="238" t="s">
        <v>1362</v>
      </c>
    </row>
    <row r="838" spans="1:51" s="13" customFormat="1" ht="12">
      <c r="A838" s="13"/>
      <c r="B838" s="240"/>
      <c r="C838" s="241"/>
      <c r="D838" s="242" t="s">
        <v>200</v>
      </c>
      <c r="E838" s="241"/>
      <c r="F838" s="244" t="s">
        <v>1363</v>
      </c>
      <c r="G838" s="241"/>
      <c r="H838" s="245">
        <v>36.037</v>
      </c>
      <c r="I838" s="246"/>
      <c r="J838" s="241"/>
      <c r="K838" s="241"/>
      <c r="L838" s="247"/>
      <c r="M838" s="248"/>
      <c r="N838" s="249"/>
      <c r="O838" s="249"/>
      <c r="P838" s="249"/>
      <c r="Q838" s="249"/>
      <c r="R838" s="249"/>
      <c r="S838" s="249"/>
      <c r="T838" s="25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1" t="s">
        <v>200</v>
      </c>
      <c r="AU838" s="251" t="s">
        <v>86</v>
      </c>
      <c r="AV838" s="13" t="s">
        <v>86</v>
      </c>
      <c r="AW838" s="13" t="s">
        <v>4</v>
      </c>
      <c r="AX838" s="13" t="s">
        <v>84</v>
      </c>
      <c r="AY838" s="251" t="s">
        <v>191</v>
      </c>
    </row>
    <row r="839" spans="1:65" s="2" customFormat="1" ht="24.15" customHeight="1">
      <c r="A839" s="39"/>
      <c r="B839" s="40"/>
      <c r="C839" s="227" t="s">
        <v>1364</v>
      </c>
      <c r="D839" s="227" t="s">
        <v>193</v>
      </c>
      <c r="E839" s="228" t="s">
        <v>1365</v>
      </c>
      <c r="F839" s="229" t="s">
        <v>1366</v>
      </c>
      <c r="G839" s="230" t="s">
        <v>289</v>
      </c>
      <c r="H839" s="231">
        <v>5.722</v>
      </c>
      <c r="I839" s="232"/>
      <c r="J839" s="233">
        <f>ROUND(I839*H839,2)</f>
        <v>0</v>
      </c>
      <c r="K839" s="229" t="s">
        <v>210</v>
      </c>
      <c r="L839" s="45"/>
      <c r="M839" s="234" t="s">
        <v>1</v>
      </c>
      <c r="N839" s="235" t="s">
        <v>41</v>
      </c>
      <c r="O839" s="92"/>
      <c r="P839" s="236">
        <f>O839*H839</f>
        <v>0</v>
      </c>
      <c r="Q839" s="236">
        <v>0</v>
      </c>
      <c r="R839" s="236">
        <f>Q839*H839</f>
        <v>0</v>
      </c>
      <c r="S839" s="236">
        <v>0</v>
      </c>
      <c r="T839" s="237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8" t="s">
        <v>309</v>
      </c>
      <c r="AT839" s="238" t="s">
        <v>193</v>
      </c>
      <c r="AU839" s="238" t="s">
        <v>86</v>
      </c>
      <c r="AY839" s="18" t="s">
        <v>191</v>
      </c>
      <c r="BE839" s="239">
        <f>IF(N839="základní",J839,0)</f>
        <v>0</v>
      </c>
      <c r="BF839" s="239">
        <f>IF(N839="snížená",J839,0)</f>
        <v>0</v>
      </c>
      <c r="BG839" s="239">
        <f>IF(N839="zákl. přenesená",J839,0)</f>
        <v>0</v>
      </c>
      <c r="BH839" s="239">
        <f>IF(N839="sníž. přenesená",J839,0)</f>
        <v>0</v>
      </c>
      <c r="BI839" s="239">
        <f>IF(N839="nulová",J839,0)</f>
        <v>0</v>
      </c>
      <c r="BJ839" s="18" t="s">
        <v>84</v>
      </c>
      <c r="BK839" s="239">
        <f>ROUND(I839*H839,2)</f>
        <v>0</v>
      </c>
      <c r="BL839" s="18" t="s">
        <v>309</v>
      </c>
      <c r="BM839" s="238" t="s">
        <v>1367</v>
      </c>
    </row>
    <row r="840" spans="1:63" s="12" customFormat="1" ht="22.8" customHeight="1">
      <c r="A840" s="12"/>
      <c r="B840" s="211"/>
      <c r="C840" s="212"/>
      <c r="D840" s="213" t="s">
        <v>75</v>
      </c>
      <c r="E840" s="225" t="s">
        <v>1368</v>
      </c>
      <c r="F840" s="225" t="s">
        <v>1369</v>
      </c>
      <c r="G840" s="212"/>
      <c r="H840" s="212"/>
      <c r="I840" s="215"/>
      <c r="J840" s="226">
        <f>BK840</f>
        <v>0</v>
      </c>
      <c r="K840" s="212"/>
      <c r="L840" s="217"/>
      <c r="M840" s="218"/>
      <c r="N840" s="219"/>
      <c r="O840" s="219"/>
      <c r="P840" s="220">
        <f>SUM(P841:P940)</f>
        <v>0</v>
      </c>
      <c r="Q840" s="219"/>
      <c r="R840" s="220">
        <f>SUM(R841:R940)</f>
        <v>0</v>
      </c>
      <c r="S840" s="219"/>
      <c r="T840" s="221">
        <f>SUM(T841:T940)</f>
        <v>0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222" t="s">
        <v>86</v>
      </c>
      <c r="AT840" s="223" t="s">
        <v>75</v>
      </c>
      <c r="AU840" s="223" t="s">
        <v>84</v>
      </c>
      <c r="AY840" s="222" t="s">
        <v>191</v>
      </c>
      <c r="BK840" s="224">
        <f>SUM(BK841:BK940)</f>
        <v>0</v>
      </c>
    </row>
    <row r="841" spans="1:65" s="2" customFormat="1" ht="76.35" customHeight="1">
      <c r="A841" s="39"/>
      <c r="B841" s="40"/>
      <c r="C841" s="227" t="s">
        <v>1370</v>
      </c>
      <c r="D841" s="227" t="s">
        <v>193</v>
      </c>
      <c r="E841" s="228" t="s">
        <v>1371</v>
      </c>
      <c r="F841" s="229" t="s">
        <v>1372</v>
      </c>
      <c r="G841" s="230" t="s">
        <v>400</v>
      </c>
      <c r="H841" s="231">
        <v>3</v>
      </c>
      <c r="I841" s="232"/>
      <c r="J841" s="233">
        <f>ROUND(I841*H841,2)</f>
        <v>0</v>
      </c>
      <c r="K841" s="229" t="s">
        <v>1</v>
      </c>
      <c r="L841" s="45"/>
      <c r="M841" s="234" t="s">
        <v>1</v>
      </c>
      <c r="N841" s="235" t="s">
        <v>41</v>
      </c>
      <c r="O841" s="92"/>
      <c r="P841" s="236">
        <f>O841*H841</f>
        <v>0</v>
      </c>
      <c r="Q841" s="236">
        <v>0</v>
      </c>
      <c r="R841" s="236">
        <f>Q841*H841</f>
        <v>0</v>
      </c>
      <c r="S841" s="236">
        <v>0</v>
      </c>
      <c r="T841" s="237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8" t="s">
        <v>309</v>
      </c>
      <c r="AT841" s="238" t="s">
        <v>193</v>
      </c>
      <c r="AU841" s="238" t="s">
        <v>86</v>
      </c>
      <c r="AY841" s="18" t="s">
        <v>191</v>
      </c>
      <c r="BE841" s="239">
        <f>IF(N841="základní",J841,0)</f>
        <v>0</v>
      </c>
      <c r="BF841" s="239">
        <f>IF(N841="snížená",J841,0)</f>
        <v>0</v>
      </c>
      <c r="BG841" s="239">
        <f>IF(N841="zákl. přenesená",J841,0)</f>
        <v>0</v>
      </c>
      <c r="BH841" s="239">
        <f>IF(N841="sníž. přenesená",J841,0)</f>
        <v>0</v>
      </c>
      <c r="BI841" s="239">
        <f>IF(N841="nulová",J841,0)</f>
        <v>0</v>
      </c>
      <c r="BJ841" s="18" t="s">
        <v>84</v>
      </c>
      <c r="BK841" s="239">
        <f>ROUND(I841*H841,2)</f>
        <v>0</v>
      </c>
      <c r="BL841" s="18" t="s">
        <v>309</v>
      </c>
      <c r="BM841" s="238" t="s">
        <v>1373</v>
      </c>
    </row>
    <row r="842" spans="1:65" s="2" customFormat="1" ht="76.35" customHeight="1">
      <c r="A842" s="39"/>
      <c r="B842" s="40"/>
      <c r="C842" s="227" t="s">
        <v>1374</v>
      </c>
      <c r="D842" s="227" t="s">
        <v>193</v>
      </c>
      <c r="E842" s="228" t="s">
        <v>1375</v>
      </c>
      <c r="F842" s="229" t="s">
        <v>1376</v>
      </c>
      <c r="G842" s="230" t="s">
        <v>400</v>
      </c>
      <c r="H842" s="231">
        <v>3</v>
      </c>
      <c r="I842" s="232"/>
      <c r="J842" s="233">
        <f>ROUND(I842*H842,2)</f>
        <v>0</v>
      </c>
      <c r="K842" s="229" t="s">
        <v>1</v>
      </c>
      <c r="L842" s="45"/>
      <c r="M842" s="234" t="s">
        <v>1</v>
      </c>
      <c r="N842" s="235" t="s">
        <v>41</v>
      </c>
      <c r="O842" s="92"/>
      <c r="P842" s="236">
        <f>O842*H842</f>
        <v>0</v>
      </c>
      <c r="Q842" s="236">
        <v>0</v>
      </c>
      <c r="R842" s="236">
        <f>Q842*H842</f>
        <v>0</v>
      </c>
      <c r="S842" s="236">
        <v>0</v>
      </c>
      <c r="T842" s="237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8" t="s">
        <v>309</v>
      </c>
      <c r="AT842" s="238" t="s">
        <v>193</v>
      </c>
      <c r="AU842" s="238" t="s">
        <v>86</v>
      </c>
      <c r="AY842" s="18" t="s">
        <v>191</v>
      </c>
      <c r="BE842" s="239">
        <f>IF(N842="základní",J842,0)</f>
        <v>0</v>
      </c>
      <c r="BF842" s="239">
        <f>IF(N842="snížená",J842,0)</f>
        <v>0</v>
      </c>
      <c r="BG842" s="239">
        <f>IF(N842="zákl. přenesená",J842,0)</f>
        <v>0</v>
      </c>
      <c r="BH842" s="239">
        <f>IF(N842="sníž. přenesená",J842,0)</f>
        <v>0</v>
      </c>
      <c r="BI842" s="239">
        <f>IF(N842="nulová",J842,0)</f>
        <v>0</v>
      </c>
      <c r="BJ842" s="18" t="s">
        <v>84</v>
      </c>
      <c r="BK842" s="239">
        <f>ROUND(I842*H842,2)</f>
        <v>0</v>
      </c>
      <c r="BL842" s="18" t="s">
        <v>309</v>
      </c>
      <c r="BM842" s="238" t="s">
        <v>1377</v>
      </c>
    </row>
    <row r="843" spans="1:65" s="2" customFormat="1" ht="76.35" customHeight="1">
      <c r="A843" s="39"/>
      <c r="B843" s="40"/>
      <c r="C843" s="227" t="s">
        <v>1378</v>
      </c>
      <c r="D843" s="227" t="s">
        <v>193</v>
      </c>
      <c r="E843" s="228" t="s">
        <v>1379</v>
      </c>
      <c r="F843" s="229" t="s">
        <v>1380</v>
      </c>
      <c r="G843" s="230" t="s">
        <v>400</v>
      </c>
      <c r="H843" s="231">
        <v>2</v>
      </c>
      <c r="I843" s="232"/>
      <c r="J843" s="233">
        <f>ROUND(I843*H843,2)</f>
        <v>0</v>
      </c>
      <c r="K843" s="229" t="s">
        <v>1</v>
      </c>
      <c r="L843" s="45"/>
      <c r="M843" s="234" t="s">
        <v>1</v>
      </c>
      <c r="N843" s="235" t="s">
        <v>41</v>
      </c>
      <c r="O843" s="92"/>
      <c r="P843" s="236">
        <f>O843*H843</f>
        <v>0</v>
      </c>
      <c r="Q843" s="236">
        <v>0</v>
      </c>
      <c r="R843" s="236">
        <f>Q843*H843</f>
        <v>0</v>
      </c>
      <c r="S843" s="236">
        <v>0</v>
      </c>
      <c r="T843" s="237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8" t="s">
        <v>309</v>
      </c>
      <c r="AT843" s="238" t="s">
        <v>193</v>
      </c>
      <c r="AU843" s="238" t="s">
        <v>86</v>
      </c>
      <c r="AY843" s="18" t="s">
        <v>191</v>
      </c>
      <c r="BE843" s="239">
        <f>IF(N843="základní",J843,0)</f>
        <v>0</v>
      </c>
      <c r="BF843" s="239">
        <f>IF(N843="snížená",J843,0)</f>
        <v>0</v>
      </c>
      <c r="BG843" s="239">
        <f>IF(N843="zákl. přenesená",J843,0)</f>
        <v>0</v>
      </c>
      <c r="BH843" s="239">
        <f>IF(N843="sníž. přenesená",J843,0)</f>
        <v>0</v>
      </c>
      <c r="BI843" s="239">
        <f>IF(N843="nulová",J843,0)</f>
        <v>0</v>
      </c>
      <c r="BJ843" s="18" t="s">
        <v>84</v>
      </c>
      <c r="BK843" s="239">
        <f>ROUND(I843*H843,2)</f>
        <v>0</v>
      </c>
      <c r="BL843" s="18" t="s">
        <v>309</v>
      </c>
      <c r="BM843" s="238" t="s">
        <v>1381</v>
      </c>
    </row>
    <row r="844" spans="1:65" s="2" customFormat="1" ht="76.35" customHeight="1">
      <c r="A844" s="39"/>
      <c r="B844" s="40"/>
      <c r="C844" s="227" t="s">
        <v>1382</v>
      </c>
      <c r="D844" s="227" t="s">
        <v>193</v>
      </c>
      <c r="E844" s="228" t="s">
        <v>1383</v>
      </c>
      <c r="F844" s="229" t="s">
        <v>1384</v>
      </c>
      <c r="G844" s="230" t="s">
        <v>400</v>
      </c>
      <c r="H844" s="231">
        <v>1</v>
      </c>
      <c r="I844" s="232"/>
      <c r="J844" s="233">
        <f>ROUND(I844*H844,2)</f>
        <v>0</v>
      </c>
      <c r="K844" s="229" t="s">
        <v>1</v>
      </c>
      <c r="L844" s="45"/>
      <c r="M844" s="234" t="s">
        <v>1</v>
      </c>
      <c r="N844" s="235" t="s">
        <v>41</v>
      </c>
      <c r="O844" s="92"/>
      <c r="P844" s="236">
        <f>O844*H844</f>
        <v>0</v>
      </c>
      <c r="Q844" s="236">
        <v>0</v>
      </c>
      <c r="R844" s="236">
        <f>Q844*H844</f>
        <v>0</v>
      </c>
      <c r="S844" s="236">
        <v>0</v>
      </c>
      <c r="T844" s="237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8" t="s">
        <v>309</v>
      </c>
      <c r="AT844" s="238" t="s">
        <v>193</v>
      </c>
      <c r="AU844" s="238" t="s">
        <v>86</v>
      </c>
      <c r="AY844" s="18" t="s">
        <v>191</v>
      </c>
      <c r="BE844" s="239">
        <f>IF(N844="základní",J844,0)</f>
        <v>0</v>
      </c>
      <c r="BF844" s="239">
        <f>IF(N844="snížená",J844,0)</f>
        <v>0</v>
      </c>
      <c r="BG844" s="239">
        <f>IF(N844="zákl. přenesená",J844,0)</f>
        <v>0</v>
      </c>
      <c r="BH844" s="239">
        <f>IF(N844="sníž. přenesená",J844,0)</f>
        <v>0</v>
      </c>
      <c r="BI844" s="239">
        <f>IF(N844="nulová",J844,0)</f>
        <v>0</v>
      </c>
      <c r="BJ844" s="18" t="s">
        <v>84</v>
      </c>
      <c r="BK844" s="239">
        <f>ROUND(I844*H844,2)</f>
        <v>0</v>
      </c>
      <c r="BL844" s="18" t="s">
        <v>309</v>
      </c>
      <c r="BM844" s="238" t="s">
        <v>1385</v>
      </c>
    </row>
    <row r="845" spans="1:65" s="2" customFormat="1" ht="76.35" customHeight="1">
      <c r="A845" s="39"/>
      <c r="B845" s="40"/>
      <c r="C845" s="227" t="s">
        <v>1386</v>
      </c>
      <c r="D845" s="227" t="s">
        <v>193</v>
      </c>
      <c r="E845" s="228" t="s">
        <v>1387</v>
      </c>
      <c r="F845" s="229" t="s">
        <v>1388</v>
      </c>
      <c r="G845" s="230" t="s">
        <v>400</v>
      </c>
      <c r="H845" s="231">
        <v>2</v>
      </c>
      <c r="I845" s="232"/>
      <c r="J845" s="233">
        <f>ROUND(I845*H845,2)</f>
        <v>0</v>
      </c>
      <c r="K845" s="229" t="s">
        <v>1</v>
      </c>
      <c r="L845" s="45"/>
      <c r="M845" s="234" t="s">
        <v>1</v>
      </c>
      <c r="N845" s="235" t="s">
        <v>41</v>
      </c>
      <c r="O845" s="92"/>
      <c r="P845" s="236">
        <f>O845*H845</f>
        <v>0</v>
      </c>
      <c r="Q845" s="236">
        <v>0</v>
      </c>
      <c r="R845" s="236">
        <f>Q845*H845</f>
        <v>0</v>
      </c>
      <c r="S845" s="236">
        <v>0</v>
      </c>
      <c r="T845" s="237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8" t="s">
        <v>309</v>
      </c>
      <c r="AT845" s="238" t="s">
        <v>193</v>
      </c>
      <c r="AU845" s="238" t="s">
        <v>86</v>
      </c>
      <c r="AY845" s="18" t="s">
        <v>191</v>
      </c>
      <c r="BE845" s="239">
        <f>IF(N845="základní",J845,0)</f>
        <v>0</v>
      </c>
      <c r="BF845" s="239">
        <f>IF(N845="snížená",J845,0)</f>
        <v>0</v>
      </c>
      <c r="BG845" s="239">
        <f>IF(N845="zákl. přenesená",J845,0)</f>
        <v>0</v>
      </c>
      <c r="BH845" s="239">
        <f>IF(N845="sníž. přenesená",J845,0)</f>
        <v>0</v>
      </c>
      <c r="BI845" s="239">
        <f>IF(N845="nulová",J845,0)</f>
        <v>0</v>
      </c>
      <c r="BJ845" s="18" t="s">
        <v>84</v>
      </c>
      <c r="BK845" s="239">
        <f>ROUND(I845*H845,2)</f>
        <v>0</v>
      </c>
      <c r="BL845" s="18" t="s">
        <v>309</v>
      </c>
      <c r="BM845" s="238" t="s">
        <v>1389</v>
      </c>
    </row>
    <row r="846" spans="1:65" s="2" customFormat="1" ht="76.35" customHeight="1">
      <c r="A846" s="39"/>
      <c r="B846" s="40"/>
      <c r="C846" s="227" t="s">
        <v>1390</v>
      </c>
      <c r="D846" s="227" t="s">
        <v>193</v>
      </c>
      <c r="E846" s="228" t="s">
        <v>1391</v>
      </c>
      <c r="F846" s="229" t="s">
        <v>1392</v>
      </c>
      <c r="G846" s="230" t="s">
        <v>400</v>
      </c>
      <c r="H846" s="231">
        <v>2</v>
      </c>
      <c r="I846" s="232"/>
      <c r="J846" s="233">
        <f>ROUND(I846*H846,2)</f>
        <v>0</v>
      </c>
      <c r="K846" s="229" t="s">
        <v>1</v>
      </c>
      <c r="L846" s="45"/>
      <c r="M846" s="234" t="s">
        <v>1</v>
      </c>
      <c r="N846" s="235" t="s">
        <v>41</v>
      </c>
      <c r="O846" s="92"/>
      <c r="P846" s="236">
        <f>O846*H846</f>
        <v>0</v>
      </c>
      <c r="Q846" s="236">
        <v>0</v>
      </c>
      <c r="R846" s="236">
        <f>Q846*H846</f>
        <v>0</v>
      </c>
      <c r="S846" s="236">
        <v>0</v>
      </c>
      <c r="T846" s="237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38" t="s">
        <v>309</v>
      </c>
      <c r="AT846" s="238" t="s">
        <v>193</v>
      </c>
      <c r="AU846" s="238" t="s">
        <v>86</v>
      </c>
      <c r="AY846" s="18" t="s">
        <v>191</v>
      </c>
      <c r="BE846" s="239">
        <f>IF(N846="základní",J846,0)</f>
        <v>0</v>
      </c>
      <c r="BF846" s="239">
        <f>IF(N846="snížená",J846,0)</f>
        <v>0</v>
      </c>
      <c r="BG846" s="239">
        <f>IF(N846="zákl. přenesená",J846,0)</f>
        <v>0</v>
      </c>
      <c r="BH846" s="239">
        <f>IF(N846="sníž. přenesená",J846,0)</f>
        <v>0</v>
      </c>
      <c r="BI846" s="239">
        <f>IF(N846="nulová",J846,0)</f>
        <v>0</v>
      </c>
      <c r="BJ846" s="18" t="s">
        <v>84</v>
      </c>
      <c r="BK846" s="239">
        <f>ROUND(I846*H846,2)</f>
        <v>0</v>
      </c>
      <c r="BL846" s="18" t="s">
        <v>309</v>
      </c>
      <c r="BM846" s="238" t="s">
        <v>1393</v>
      </c>
    </row>
    <row r="847" spans="1:65" s="2" customFormat="1" ht="76.35" customHeight="1">
      <c r="A847" s="39"/>
      <c r="B847" s="40"/>
      <c r="C847" s="227" t="s">
        <v>1394</v>
      </c>
      <c r="D847" s="227" t="s">
        <v>193</v>
      </c>
      <c r="E847" s="228" t="s">
        <v>1395</v>
      </c>
      <c r="F847" s="229" t="s">
        <v>1396</v>
      </c>
      <c r="G847" s="230" t="s">
        <v>400</v>
      </c>
      <c r="H847" s="231">
        <v>2</v>
      </c>
      <c r="I847" s="232"/>
      <c r="J847" s="233">
        <f>ROUND(I847*H847,2)</f>
        <v>0</v>
      </c>
      <c r="K847" s="229" t="s">
        <v>1</v>
      </c>
      <c r="L847" s="45"/>
      <c r="M847" s="234" t="s">
        <v>1</v>
      </c>
      <c r="N847" s="235" t="s">
        <v>41</v>
      </c>
      <c r="O847" s="92"/>
      <c r="P847" s="236">
        <f>O847*H847</f>
        <v>0</v>
      </c>
      <c r="Q847" s="236">
        <v>0</v>
      </c>
      <c r="R847" s="236">
        <f>Q847*H847</f>
        <v>0</v>
      </c>
      <c r="S847" s="236">
        <v>0</v>
      </c>
      <c r="T847" s="237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8" t="s">
        <v>309</v>
      </c>
      <c r="AT847" s="238" t="s">
        <v>193</v>
      </c>
      <c r="AU847" s="238" t="s">
        <v>86</v>
      </c>
      <c r="AY847" s="18" t="s">
        <v>191</v>
      </c>
      <c r="BE847" s="239">
        <f>IF(N847="základní",J847,0)</f>
        <v>0</v>
      </c>
      <c r="BF847" s="239">
        <f>IF(N847="snížená",J847,0)</f>
        <v>0</v>
      </c>
      <c r="BG847" s="239">
        <f>IF(N847="zákl. přenesená",J847,0)</f>
        <v>0</v>
      </c>
      <c r="BH847" s="239">
        <f>IF(N847="sníž. přenesená",J847,0)</f>
        <v>0</v>
      </c>
      <c r="BI847" s="239">
        <f>IF(N847="nulová",J847,0)</f>
        <v>0</v>
      </c>
      <c r="BJ847" s="18" t="s">
        <v>84</v>
      </c>
      <c r="BK847" s="239">
        <f>ROUND(I847*H847,2)</f>
        <v>0</v>
      </c>
      <c r="BL847" s="18" t="s">
        <v>309</v>
      </c>
      <c r="BM847" s="238" t="s">
        <v>1397</v>
      </c>
    </row>
    <row r="848" spans="1:65" s="2" customFormat="1" ht="76.35" customHeight="1">
      <c r="A848" s="39"/>
      <c r="B848" s="40"/>
      <c r="C848" s="227" t="s">
        <v>1398</v>
      </c>
      <c r="D848" s="227" t="s">
        <v>193</v>
      </c>
      <c r="E848" s="228" t="s">
        <v>1399</v>
      </c>
      <c r="F848" s="229" t="s">
        <v>1400</v>
      </c>
      <c r="G848" s="230" t="s">
        <v>400</v>
      </c>
      <c r="H848" s="231">
        <v>2</v>
      </c>
      <c r="I848" s="232"/>
      <c r="J848" s="233">
        <f>ROUND(I848*H848,2)</f>
        <v>0</v>
      </c>
      <c r="K848" s="229" t="s">
        <v>1</v>
      </c>
      <c r="L848" s="45"/>
      <c r="M848" s="234" t="s">
        <v>1</v>
      </c>
      <c r="N848" s="235" t="s">
        <v>41</v>
      </c>
      <c r="O848" s="92"/>
      <c r="P848" s="236">
        <f>O848*H848</f>
        <v>0</v>
      </c>
      <c r="Q848" s="236">
        <v>0</v>
      </c>
      <c r="R848" s="236">
        <f>Q848*H848</f>
        <v>0</v>
      </c>
      <c r="S848" s="236">
        <v>0</v>
      </c>
      <c r="T848" s="237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8" t="s">
        <v>309</v>
      </c>
      <c r="AT848" s="238" t="s">
        <v>193</v>
      </c>
      <c r="AU848" s="238" t="s">
        <v>86</v>
      </c>
      <c r="AY848" s="18" t="s">
        <v>191</v>
      </c>
      <c r="BE848" s="239">
        <f>IF(N848="základní",J848,0)</f>
        <v>0</v>
      </c>
      <c r="BF848" s="239">
        <f>IF(N848="snížená",J848,0)</f>
        <v>0</v>
      </c>
      <c r="BG848" s="239">
        <f>IF(N848="zákl. přenesená",J848,0)</f>
        <v>0</v>
      </c>
      <c r="BH848" s="239">
        <f>IF(N848="sníž. přenesená",J848,0)</f>
        <v>0</v>
      </c>
      <c r="BI848" s="239">
        <f>IF(N848="nulová",J848,0)</f>
        <v>0</v>
      </c>
      <c r="BJ848" s="18" t="s">
        <v>84</v>
      </c>
      <c r="BK848" s="239">
        <f>ROUND(I848*H848,2)</f>
        <v>0</v>
      </c>
      <c r="BL848" s="18" t="s">
        <v>309</v>
      </c>
      <c r="BM848" s="238" t="s">
        <v>1401</v>
      </c>
    </row>
    <row r="849" spans="1:65" s="2" customFormat="1" ht="76.35" customHeight="1">
      <c r="A849" s="39"/>
      <c r="B849" s="40"/>
      <c r="C849" s="227" t="s">
        <v>1402</v>
      </c>
      <c r="D849" s="227" t="s">
        <v>193</v>
      </c>
      <c r="E849" s="228" t="s">
        <v>1403</v>
      </c>
      <c r="F849" s="229" t="s">
        <v>1404</v>
      </c>
      <c r="G849" s="230" t="s">
        <v>400</v>
      </c>
      <c r="H849" s="231">
        <v>1</v>
      </c>
      <c r="I849" s="232"/>
      <c r="J849" s="233">
        <f>ROUND(I849*H849,2)</f>
        <v>0</v>
      </c>
      <c r="K849" s="229" t="s">
        <v>1</v>
      </c>
      <c r="L849" s="45"/>
      <c r="M849" s="234" t="s">
        <v>1</v>
      </c>
      <c r="N849" s="235" t="s">
        <v>41</v>
      </c>
      <c r="O849" s="92"/>
      <c r="P849" s="236">
        <f>O849*H849</f>
        <v>0</v>
      </c>
      <c r="Q849" s="236">
        <v>0</v>
      </c>
      <c r="R849" s="236">
        <f>Q849*H849</f>
        <v>0</v>
      </c>
      <c r="S849" s="236">
        <v>0</v>
      </c>
      <c r="T849" s="237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8" t="s">
        <v>309</v>
      </c>
      <c r="AT849" s="238" t="s">
        <v>193</v>
      </c>
      <c r="AU849" s="238" t="s">
        <v>86</v>
      </c>
      <c r="AY849" s="18" t="s">
        <v>191</v>
      </c>
      <c r="BE849" s="239">
        <f>IF(N849="základní",J849,0)</f>
        <v>0</v>
      </c>
      <c r="BF849" s="239">
        <f>IF(N849="snížená",J849,0)</f>
        <v>0</v>
      </c>
      <c r="BG849" s="239">
        <f>IF(N849="zákl. přenesená",J849,0)</f>
        <v>0</v>
      </c>
      <c r="BH849" s="239">
        <f>IF(N849="sníž. přenesená",J849,0)</f>
        <v>0</v>
      </c>
      <c r="BI849" s="239">
        <f>IF(N849="nulová",J849,0)</f>
        <v>0</v>
      </c>
      <c r="BJ849" s="18" t="s">
        <v>84</v>
      </c>
      <c r="BK849" s="239">
        <f>ROUND(I849*H849,2)</f>
        <v>0</v>
      </c>
      <c r="BL849" s="18" t="s">
        <v>309</v>
      </c>
      <c r="BM849" s="238" t="s">
        <v>1405</v>
      </c>
    </row>
    <row r="850" spans="1:65" s="2" customFormat="1" ht="78" customHeight="1">
      <c r="A850" s="39"/>
      <c r="B850" s="40"/>
      <c r="C850" s="227" t="s">
        <v>1406</v>
      </c>
      <c r="D850" s="227" t="s">
        <v>193</v>
      </c>
      <c r="E850" s="228" t="s">
        <v>1407</v>
      </c>
      <c r="F850" s="229" t="s">
        <v>1408</v>
      </c>
      <c r="G850" s="230" t="s">
        <v>400</v>
      </c>
      <c r="H850" s="231">
        <v>1</v>
      </c>
      <c r="I850" s="232"/>
      <c r="J850" s="233">
        <f>ROUND(I850*H850,2)</f>
        <v>0</v>
      </c>
      <c r="K850" s="229" t="s">
        <v>1</v>
      </c>
      <c r="L850" s="45"/>
      <c r="M850" s="234" t="s">
        <v>1</v>
      </c>
      <c r="N850" s="235" t="s">
        <v>41</v>
      </c>
      <c r="O850" s="92"/>
      <c r="P850" s="236">
        <f>O850*H850</f>
        <v>0</v>
      </c>
      <c r="Q850" s="236">
        <v>0</v>
      </c>
      <c r="R850" s="236">
        <f>Q850*H850</f>
        <v>0</v>
      </c>
      <c r="S850" s="236">
        <v>0</v>
      </c>
      <c r="T850" s="237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8" t="s">
        <v>309</v>
      </c>
      <c r="AT850" s="238" t="s">
        <v>193</v>
      </c>
      <c r="AU850" s="238" t="s">
        <v>86</v>
      </c>
      <c r="AY850" s="18" t="s">
        <v>191</v>
      </c>
      <c r="BE850" s="239">
        <f>IF(N850="základní",J850,0)</f>
        <v>0</v>
      </c>
      <c r="BF850" s="239">
        <f>IF(N850="snížená",J850,0)</f>
        <v>0</v>
      </c>
      <c r="BG850" s="239">
        <f>IF(N850="zákl. přenesená",J850,0)</f>
        <v>0</v>
      </c>
      <c r="BH850" s="239">
        <f>IF(N850="sníž. přenesená",J850,0)</f>
        <v>0</v>
      </c>
      <c r="BI850" s="239">
        <f>IF(N850="nulová",J850,0)</f>
        <v>0</v>
      </c>
      <c r="BJ850" s="18" t="s">
        <v>84</v>
      </c>
      <c r="BK850" s="239">
        <f>ROUND(I850*H850,2)</f>
        <v>0</v>
      </c>
      <c r="BL850" s="18" t="s">
        <v>309</v>
      </c>
      <c r="BM850" s="238" t="s">
        <v>1409</v>
      </c>
    </row>
    <row r="851" spans="1:65" s="2" customFormat="1" ht="76.35" customHeight="1">
      <c r="A851" s="39"/>
      <c r="B851" s="40"/>
      <c r="C851" s="227" t="s">
        <v>1410</v>
      </c>
      <c r="D851" s="227" t="s">
        <v>193</v>
      </c>
      <c r="E851" s="228" t="s">
        <v>1411</v>
      </c>
      <c r="F851" s="229" t="s">
        <v>1412</v>
      </c>
      <c r="G851" s="230" t="s">
        <v>400</v>
      </c>
      <c r="H851" s="231">
        <v>1</v>
      </c>
      <c r="I851" s="232"/>
      <c r="J851" s="233">
        <f>ROUND(I851*H851,2)</f>
        <v>0</v>
      </c>
      <c r="K851" s="229" t="s">
        <v>1</v>
      </c>
      <c r="L851" s="45"/>
      <c r="M851" s="234" t="s">
        <v>1</v>
      </c>
      <c r="N851" s="235" t="s">
        <v>41</v>
      </c>
      <c r="O851" s="92"/>
      <c r="P851" s="236">
        <f>O851*H851</f>
        <v>0</v>
      </c>
      <c r="Q851" s="236">
        <v>0</v>
      </c>
      <c r="R851" s="236">
        <f>Q851*H851</f>
        <v>0</v>
      </c>
      <c r="S851" s="236">
        <v>0</v>
      </c>
      <c r="T851" s="237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8" t="s">
        <v>309</v>
      </c>
      <c r="AT851" s="238" t="s">
        <v>193</v>
      </c>
      <c r="AU851" s="238" t="s">
        <v>86</v>
      </c>
      <c r="AY851" s="18" t="s">
        <v>191</v>
      </c>
      <c r="BE851" s="239">
        <f>IF(N851="základní",J851,0)</f>
        <v>0</v>
      </c>
      <c r="BF851" s="239">
        <f>IF(N851="snížená",J851,0)</f>
        <v>0</v>
      </c>
      <c r="BG851" s="239">
        <f>IF(N851="zákl. přenesená",J851,0)</f>
        <v>0</v>
      </c>
      <c r="BH851" s="239">
        <f>IF(N851="sníž. přenesená",J851,0)</f>
        <v>0</v>
      </c>
      <c r="BI851" s="239">
        <f>IF(N851="nulová",J851,0)</f>
        <v>0</v>
      </c>
      <c r="BJ851" s="18" t="s">
        <v>84</v>
      </c>
      <c r="BK851" s="239">
        <f>ROUND(I851*H851,2)</f>
        <v>0</v>
      </c>
      <c r="BL851" s="18" t="s">
        <v>309</v>
      </c>
      <c r="BM851" s="238" t="s">
        <v>1413</v>
      </c>
    </row>
    <row r="852" spans="1:65" s="2" customFormat="1" ht="76.35" customHeight="1">
      <c r="A852" s="39"/>
      <c r="B852" s="40"/>
      <c r="C852" s="227" t="s">
        <v>1414</v>
      </c>
      <c r="D852" s="227" t="s">
        <v>193</v>
      </c>
      <c r="E852" s="228" t="s">
        <v>1415</v>
      </c>
      <c r="F852" s="229" t="s">
        <v>1416</v>
      </c>
      <c r="G852" s="230" t="s">
        <v>400</v>
      </c>
      <c r="H852" s="231">
        <v>1</v>
      </c>
      <c r="I852" s="232"/>
      <c r="J852" s="233">
        <f>ROUND(I852*H852,2)</f>
        <v>0</v>
      </c>
      <c r="K852" s="229" t="s">
        <v>1</v>
      </c>
      <c r="L852" s="45"/>
      <c r="M852" s="234" t="s">
        <v>1</v>
      </c>
      <c r="N852" s="235" t="s">
        <v>41</v>
      </c>
      <c r="O852" s="92"/>
      <c r="P852" s="236">
        <f>O852*H852</f>
        <v>0</v>
      </c>
      <c r="Q852" s="236">
        <v>0</v>
      </c>
      <c r="R852" s="236">
        <f>Q852*H852</f>
        <v>0</v>
      </c>
      <c r="S852" s="236">
        <v>0</v>
      </c>
      <c r="T852" s="237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8" t="s">
        <v>309</v>
      </c>
      <c r="AT852" s="238" t="s">
        <v>193</v>
      </c>
      <c r="AU852" s="238" t="s">
        <v>86</v>
      </c>
      <c r="AY852" s="18" t="s">
        <v>191</v>
      </c>
      <c r="BE852" s="239">
        <f>IF(N852="základní",J852,0)</f>
        <v>0</v>
      </c>
      <c r="BF852" s="239">
        <f>IF(N852="snížená",J852,0)</f>
        <v>0</v>
      </c>
      <c r="BG852" s="239">
        <f>IF(N852="zákl. přenesená",J852,0)</f>
        <v>0</v>
      </c>
      <c r="BH852" s="239">
        <f>IF(N852="sníž. přenesená",J852,0)</f>
        <v>0</v>
      </c>
      <c r="BI852" s="239">
        <f>IF(N852="nulová",J852,0)</f>
        <v>0</v>
      </c>
      <c r="BJ852" s="18" t="s">
        <v>84</v>
      </c>
      <c r="BK852" s="239">
        <f>ROUND(I852*H852,2)</f>
        <v>0</v>
      </c>
      <c r="BL852" s="18" t="s">
        <v>309</v>
      </c>
      <c r="BM852" s="238" t="s">
        <v>1417</v>
      </c>
    </row>
    <row r="853" spans="1:65" s="2" customFormat="1" ht="62.7" customHeight="1">
      <c r="A853" s="39"/>
      <c r="B853" s="40"/>
      <c r="C853" s="227" t="s">
        <v>1418</v>
      </c>
      <c r="D853" s="227" t="s">
        <v>193</v>
      </c>
      <c r="E853" s="228" t="s">
        <v>1419</v>
      </c>
      <c r="F853" s="229" t="s">
        <v>1420</v>
      </c>
      <c r="G853" s="230" t="s">
        <v>400</v>
      </c>
      <c r="H853" s="231">
        <v>1</v>
      </c>
      <c r="I853" s="232"/>
      <c r="J853" s="233">
        <f>ROUND(I853*H853,2)</f>
        <v>0</v>
      </c>
      <c r="K853" s="229" t="s">
        <v>1</v>
      </c>
      <c r="L853" s="45"/>
      <c r="M853" s="234" t="s">
        <v>1</v>
      </c>
      <c r="N853" s="235" t="s">
        <v>41</v>
      </c>
      <c r="O853" s="92"/>
      <c r="P853" s="236">
        <f>O853*H853</f>
        <v>0</v>
      </c>
      <c r="Q853" s="236">
        <v>0</v>
      </c>
      <c r="R853" s="236">
        <f>Q853*H853</f>
        <v>0</v>
      </c>
      <c r="S853" s="236">
        <v>0</v>
      </c>
      <c r="T853" s="237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8" t="s">
        <v>309</v>
      </c>
      <c r="AT853" s="238" t="s">
        <v>193</v>
      </c>
      <c r="AU853" s="238" t="s">
        <v>86</v>
      </c>
      <c r="AY853" s="18" t="s">
        <v>191</v>
      </c>
      <c r="BE853" s="239">
        <f>IF(N853="základní",J853,0)</f>
        <v>0</v>
      </c>
      <c r="BF853" s="239">
        <f>IF(N853="snížená",J853,0)</f>
        <v>0</v>
      </c>
      <c r="BG853" s="239">
        <f>IF(N853="zákl. přenesená",J853,0)</f>
        <v>0</v>
      </c>
      <c r="BH853" s="239">
        <f>IF(N853="sníž. přenesená",J853,0)</f>
        <v>0</v>
      </c>
      <c r="BI853" s="239">
        <f>IF(N853="nulová",J853,0)</f>
        <v>0</v>
      </c>
      <c r="BJ853" s="18" t="s">
        <v>84</v>
      </c>
      <c r="BK853" s="239">
        <f>ROUND(I853*H853,2)</f>
        <v>0</v>
      </c>
      <c r="BL853" s="18" t="s">
        <v>309</v>
      </c>
      <c r="BM853" s="238" t="s">
        <v>1421</v>
      </c>
    </row>
    <row r="854" spans="1:51" s="15" customFormat="1" ht="12">
      <c r="A854" s="15"/>
      <c r="B854" s="263"/>
      <c r="C854" s="264"/>
      <c r="D854" s="242" t="s">
        <v>200</v>
      </c>
      <c r="E854" s="265" t="s">
        <v>1</v>
      </c>
      <c r="F854" s="266" t="s">
        <v>1422</v>
      </c>
      <c r="G854" s="264"/>
      <c r="H854" s="265" t="s">
        <v>1</v>
      </c>
      <c r="I854" s="267"/>
      <c r="J854" s="264"/>
      <c r="K854" s="264"/>
      <c r="L854" s="268"/>
      <c r="M854" s="269"/>
      <c r="N854" s="270"/>
      <c r="O854" s="270"/>
      <c r="P854" s="270"/>
      <c r="Q854" s="270"/>
      <c r="R854" s="270"/>
      <c r="S854" s="270"/>
      <c r="T854" s="271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72" t="s">
        <v>200</v>
      </c>
      <c r="AU854" s="272" t="s">
        <v>86</v>
      </c>
      <c r="AV854" s="15" t="s">
        <v>84</v>
      </c>
      <c r="AW854" s="15" t="s">
        <v>32</v>
      </c>
      <c r="AX854" s="15" t="s">
        <v>76</v>
      </c>
      <c r="AY854" s="272" t="s">
        <v>191</v>
      </c>
    </row>
    <row r="855" spans="1:51" s="15" customFormat="1" ht="12">
      <c r="A855" s="15"/>
      <c r="B855" s="263"/>
      <c r="C855" s="264"/>
      <c r="D855" s="242" t="s">
        <v>200</v>
      </c>
      <c r="E855" s="265" t="s">
        <v>1</v>
      </c>
      <c r="F855" s="266" t="s">
        <v>1423</v>
      </c>
      <c r="G855" s="264"/>
      <c r="H855" s="265" t="s">
        <v>1</v>
      </c>
      <c r="I855" s="267"/>
      <c r="J855" s="264"/>
      <c r="K855" s="264"/>
      <c r="L855" s="268"/>
      <c r="M855" s="269"/>
      <c r="N855" s="270"/>
      <c r="O855" s="270"/>
      <c r="P855" s="270"/>
      <c r="Q855" s="270"/>
      <c r="R855" s="270"/>
      <c r="S855" s="270"/>
      <c r="T855" s="271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T855" s="272" t="s">
        <v>200</v>
      </c>
      <c r="AU855" s="272" t="s">
        <v>86</v>
      </c>
      <c r="AV855" s="15" t="s">
        <v>84</v>
      </c>
      <c r="AW855" s="15" t="s">
        <v>32</v>
      </c>
      <c r="AX855" s="15" t="s">
        <v>76</v>
      </c>
      <c r="AY855" s="272" t="s">
        <v>191</v>
      </c>
    </row>
    <row r="856" spans="1:51" s="15" customFormat="1" ht="12">
      <c r="A856" s="15"/>
      <c r="B856" s="263"/>
      <c r="C856" s="264"/>
      <c r="D856" s="242" t="s">
        <v>200</v>
      </c>
      <c r="E856" s="265" t="s">
        <v>1</v>
      </c>
      <c r="F856" s="266" t="s">
        <v>1424</v>
      </c>
      <c r="G856" s="264"/>
      <c r="H856" s="265" t="s">
        <v>1</v>
      </c>
      <c r="I856" s="267"/>
      <c r="J856" s="264"/>
      <c r="K856" s="264"/>
      <c r="L856" s="268"/>
      <c r="M856" s="269"/>
      <c r="N856" s="270"/>
      <c r="O856" s="270"/>
      <c r="P856" s="270"/>
      <c r="Q856" s="270"/>
      <c r="R856" s="270"/>
      <c r="S856" s="270"/>
      <c r="T856" s="271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72" t="s">
        <v>200</v>
      </c>
      <c r="AU856" s="272" t="s">
        <v>86</v>
      </c>
      <c r="AV856" s="15" t="s">
        <v>84</v>
      </c>
      <c r="AW856" s="15" t="s">
        <v>32</v>
      </c>
      <c r="AX856" s="15" t="s">
        <v>76</v>
      </c>
      <c r="AY856" s="272" t="s">
        <v>191</v>
      </c>
    </row>
    <row r="857" spans="1:51" s="13" customFormat="1" ht="12">
      <c r="A857" s="13"/>
      <c r="B857" s="240"/>
      <c r="C857" s="241"/>
      <c r="D857" s="242" t="s">
        <v>200</v>
      </c>
      <c r="E857" s="243" t="s">
        <v>1</v>
      </c>
      <c r="F857" s="244" t="s">
        <v>84</v>
      </c>
      <c r="G857" s="241"/>
      <c r="H857" s="245">
        <v>1</v>
      </c>
      <c r="I857" s="246"/>
      <c r="J857" s="241"/>
      <c r="K857" s="241"/>
      <c r="L857" s="247"/>
      <c r="M857" s="248"/>
      <c r="N857" s="249"/>
      <c r="O857" s="249"/>
      <c r="P857" s="249"/>
      <c r="Q857" s="249"/>
      <c r="R857" s="249"/>
      <c r="S857" s="249"/>
      <c r="T857" s="25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1" t="s">
        <v>200</v>
      </c>
      <c r="AU857" s="251" t="s">
        <v>86</v>
      </c>
      <c r="AV857" s="13" t="s">
        <v>86</v>
      </c>
      <c r="AW857" s="13" t="s">
        <v>32</v>
      </c>
      <c r="AX857" s="13" t="s">
        <v>84</v>
      </c>
      <c r="AY857" s="251" t="s">
        <v>191</v>
      </c>
    </row>
    <row r="858" spans="1:65" s="2" customFormat="1" ht="62.7" customHeight="1">
      <c r="A858" s="39"/>
      <c r="B858" s="40"/>
      <c r="C858" s="227" t="s">
        <v>1425</v>
      </c>
      <c r="D858" s="227" t="s">
        <v>193</v>
      </c>
      <c r="E858" s="228" t="s">
        <v>1426</v>
      </c>
      <c r="F858" s="229" t="s">
        <v>1427</v>
      </c>
      <c r="G858" s="230" t="s">
        <v>400</v>
      </c>
      <c r="H858" s="231">
        <v>1</v>
      </c>
      <c r="I858" s="232"/>
      <c r="J858" s="233">
        <f>ROUND(I858*H858,2)</f>
        <v>0</v>
      </c>
      <c r="K858" s="229" t="s">
        <v>1</v>
      </c>
      <c r="L858" s="45"/>
      <c r="M858" s="234" t="s">
        <v>1</v>
      </c>
      <c r="N858" s="235" t="s">
        <v>41</v>
      </c>
      <c r="O858" s="92"/>
      <c r="P858" s="236">
        <f>O858*H858</f>
        <v>0</v>
      </c>
      <c r="Q858" s="236">
        <v>0</v>
      </c>
      <c r="R858" s="236">
        <f>Q858*H858</f>
        <v>0</v>
      </c>
      <c r="S858" s="236">
        <v>0</v>
      </c>
      <c r="T858" s="23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8" t="s">
        <v>309</v>
      </c>
      <c r="AT858" s="238" t="s">
        <v>193</v>
      </c>
      <c r="AU858" s="238" t="s">
        <v>86</v>
      </c>
      <c r="AY858" s="18" t="s">
        <v>191</v>
      </c>
      <c r="BE858" s="239">
        <f>IF(N858="základní",J858,0)</f>
        <v>0</v>
      </c>
      <c r="BF858" s="239">
        <f>IF(N858="snížená",J858,0)</f>
        <v>0</v>
      </c>
      <c r="BG858" s="239">
        <f>IF(N858="zákl. přenesená",J858,0)</f>
        <v>0</v>
      </c>
      <c r="BH858" s="239">
        <f>IF(N858="sníž. přenesená",J858,0)</f>
        <v>0</v>
      </c>
      <c r="BI858" s="239">
        <f>IF(N858="nulová",J858,0)</f>
        <v>0</v>
      </c>
      <c r="BJ858" s="18" t="s">
        <v>84</v>
      </c>
      <c r="BK858" s="239">
        <f>ROUND(I858*H858,2)</f>
        <v>0</v>
      </c>
      <c r="BL858" s="18" t="s">
        <v>309</v>
      </c>
      <c r="BM858" s="238" t="s">
        <v>1428</v>
      </c>
    </row>
    <row r="859" spans="1:51" s="15" customFormat="1" ht="12">
      <c r="A859" s="15"/>
      <c r="B859" s="263"/>
      <c r="C859" s="264"/>
      <c r="D859" s="242" t="s">
        <v>200</v>
      </c>
      <c r="E859" s="265" t="s">
        <v>1</v>
      </c>
      <c r="F859" s="266" t="s">
        <v>1429</v>
      </c>
      <c r="G859" s="264"/>
      <c r="H859" s="265" t="s">
        <v>1</v>
      </c>
      <c r="I859" s="267"/>
      <c r="J859" s="264"/>
      <c r="K859" s="264"/>
      <c r="L859" s="268"/>
      <c r="M859" s="269"/>
      <c r="N859" s="270"/>
      <c r="O859" s="270"/>
      <c r="P859" s="270"/>
      <c r="Q859" s="270"/>
      <c r="R859" s="270"/>
      <c r="S859" s="270"/>
      <c r="T859" s="271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72" t="s">
        <v>200</v>
      </c>
      <c r="AU859" s="272" t="s">
        <v>86</v>
      </c>
      <c r="AV859" s="15" t="s">
        <v>84</v>
      </c>
      <c r="AW859" s="15" t="s">
        <v>32</v>
      </c>
      <c r="AX859" s="15" t="s">
        <v>76</v>
      </c>
      <c r="AY859" s="272" t="s">
        <v>191</v>
      </c>
    </row>
    <row r="860" spans="1:51" s="15" customFormat="1" ht="12">
      <c r="A860" s="15"/>
      <c r="B860" s="263"/>
      <c r="C860" s="264"/>
      <c r="D860" s="242" t="s">
        <v>200</v>
      </c>
      <c r="E860" s="265" t="s">
        <v>1</v>
      </c>
      <c r="F860" s="266" t="s">
        <v>1423</v>
      </c>
      <c r="G860" s="264"/>
      <c r="H860" s="265" t="s">
        <v>1</v>
      </c>
      <c r="I860" s="267"/>
      <c r="J860" s="264"/>
      <c r="K860" s="264"/>
      <c r="L860" s="268"/>
      <c r="M860" s="269"/>
      <c r="N860" s="270"/>
      <c r="O860" s="270"/>
      <c r="P860" s="270"/>
      <c r="Q860" s="270"/>
      <c r="R860" s="270"/>
      <c r="S860" s="270"/>
      <c r="T860" s="271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2" t="s">
        <v>200</v>
      </c>
      <c r="AU860" s="272" t="s">
        <v>86</v>
      </c>
      <c r="AV860" s="15" t="s">
        <v>84</v>
      </c>
      <c r="AW860" s="15" t="s">
        <v>32</v>
      </c>
      <c r="AX860" s="15" t="s">
        <v>76</v>
      </c>
      <c r="AY860" s="272" t="s">
        <v>191</v>
      </c>
    </row>
    <row r="861" spans="1:51" s="15" customFormat="1" ht="12">
      <c r="A861" s="15"/>
      <c r="B861" s="263"/>
      <c r="C861" s="264"/>
      <c r="D861" s="242" t="s">
        <v>200</v>
      </c>
      <c r="E861" s="265" t="s">
        <v>1</v>
      </c>
      <c r="F861" s="266" t="s">
        <v>1430</v>
      </c>
      <c r="G861" s="264"/>
      <c r="H861" s="265" t="s">
        <v>1</v>
      </c>
      <c r="I861" s="267"/>
      <c r="J861" s="264"/>
      <c r="K861" s="264"/>
      <c r="L861" s="268"/>
      <c r="M861" s="269"/>
      <c r="N861" s="270"/>
      <c r="O861" s="270"/>
      <c r="P861" s="270"/>
      <c r="Q861" s="270"/>
      <c r="R861" s="270"/>
      <c r="S861" s="270"/>
      <c r="T861" s="271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72" t="s">
        <v>200</v>
      </c>
      <c r="AU861" s="272" t="s">
        <v>86</v>
      </c>
      <c r="AV861" s="15" t="s">
        <v>84</v>
      </c>
      <c r="AW861" s="15" t="s">
        <v>32</v>
      </c>
      <c r="AX861" s="15" t="s">
        <v>76</v>
      </c>
      <c r="AY861" s="272" t="s">
        <v>191</v>
      </c>
    </row>
    <row r="862" spans="1:51" s="13" customFormat="1" ht="12">
      <c r="A862" s="13"/>
      <c r="B862" s="240"/>
      <c r="C862" s="241"/>
      <c r="D862" s="242" t="s">
        <v>200</v>
      </c>
      <c r="E862" s="243" t="s">
        <v>1</v>
      </c>
      <c r="F862" s="244" t="s">
        <v>84</v>
      </c>
      <c r="G862" s="241"/>
      <c r="H862" s="245">
        <v>1</v>
      </c>
      <c r="I862" s="246"/>
      <c r="J862" s="241"/>
      <c r="K862" s="241"/>
      <c r="L862" s="247"/>
      <c r="M862" s="248"/>
      <c r="N862" s="249"/>
      <c r="O862" s="249"/>
      <c r="P862" s="249"/>
      <c r="Q862" s="249"/>
      <c r="R862" s="249"/>
      <c r="S862" s="249"/>
      <c r="T862" s="25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1" t="s">
        <v>200</v>
      </c>
      <c r="AU862" s="251" t="s">
        <v>86</v>
      </c>
      <c r="AV862" s="13" t="s">
        <v>86</v>
      </c>
      <c r="AW862" s="13" t="s">
        <v>32</v>
      </c>
      <c r="AX862" s="13" t="s">
        <v>84</v>
      </c>
      <c r="AY862" s="251" t="s">
        <v>191</v>
      </c>
    </row>
    <row r="863" spans="1:65" s="2" customFormat="1" ht="66.75" customHeight="1">
      <c r="A863" s="39"/>
      <c r="B863" s="40"/>
      <c r="C863" s="227" t="s">
        <v>1431</v>
      </c>
      <c r="D863" s="227" t="s">
        <v>193</v>
      </c>
      <c r="E863" s="228" t="s">
        <v>1432</v>
      </c>
      <c r="F863" s="229" t="s">
        <v>1433</v>
      </c>
      <c r="G863" s="230" t="s">
        <v>400</v>
      </c>
      <c r="H863" s="231">
        <v>1</v>
      </c>
      <c r="I863" s="232"/>
      <c r="J863" s="233">
        <f>ROUND(I863*H863,2)</f>
        <v>0</v>
      </c>
      <c r="K863" s="229" t="s">
        <v>1</v>
      </c>
      <c r="L863" s="45"/>
      <c r="M863" s="234" t="s">
        <v>1</v>
      </c>
      <c r="N863" s="235" t="s">
        <v>41</v>
      </c>
      <c r="O863" s="92"/>
      <c r="P863" s="236">
        <f>O863*H863</f>
        <v>0</v>
      </c>
      <c r="Q863" s="236">
        <v>0</v>
      </c>
      <c r="R863" s="236">
        <f>Q863*H863</f>
        <v>0</v>
      </c>
      <c r="S863" s="236">
        <v>0</v>
      </c>
      <c r="T863" s="237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8" t="s">
        <v>309</v>
      </c>
      <c r="AT863" s="238" t="s">
        <v>193</v>
      </c>
      <c r="AU863" s="238" t="s">
        <v>86</v>
      </c>
      <c r="AY863" s="18" t="s">
        <v>191</v>
      </c>
      <c r="BE863" s="239">
        <f>IF(N863="základní",J863,0)</f>
        <v>0</v>
      </c>
      <c r="BF863" s="239">
        <f>IF(N863="snížená",J863,0)</f>
        <v>0</v>
      </c>
      <c r="BG863" s="239">
        <f>IF(N863="zákl. přenesená",J863,0)</f>
        <v>0</v>
      </c>
      <c r="BH863" s="239">
        <f>IF(N863="sníž. přenesená",J863,0)</f>
        <v>0</v>
      </c>
      <c r="BI863" s="239">
        <f>IF(N863="nulová",J863,0)</f>
        <v>0</v>
      </c>
      <c r="BJ863" s="18" t="s">
        <v>84</v>
      </c>
      <c r="BK863" s="239">
        <f>ROUND(I863*H863,2)</f>
        <v>0</v>
      </c>
      <c r="BL863" s="18" t="s">
        <v>309</v>
      </c>
      <c r="BM863" s="238" t="s">
        <v>1434</v>
      </c>
    </row>
    <row r="864" spans="1:51" s="15" customFormat="1" ht="12">
      <c r="A864" s="15"/>
      <c r="B864" s="263"/>
      <c r="C864" s="264"/>
      <c r="D864" s="242" t="s">
        <v>200</v>
      </c>
      <c r="E864" s="265" t="s">
        <v>1</v>
      </c>
      <c r="F864" s="266" t="s">
        <v>1435</v>
      </c>
      <c r="G864" s="264"/>
      <c r="H864" s="265" t="s">
        <v>1</v>
      </c>
      <c r="I864" s="267"/>
      <c r="J864" s="264"/>
      <c r="K864" s="264"/>
      <c r="L864" s="268"/>
      <c r="M864" s="269"/>
      <c r="N864" s="270"/>
      <c r="O864" s="270"/>
      <c r="P864" s="270"/>
      <c r="Q864" s="270"/>
      <c r="R864" s="270"/>
      <c r="S864" s="270"/>
      <c r="T864" s="271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2" t="s">
        <v>200</v>
      </c>
      <c r="AU864" s="272" t="s">
        <v>86</v>
      </c>
      <c r="AV864" s="15" t="s">
        <v>84</v>
      </c>
      <c r="AW864" s="15" t="s">
        <v>32</v>
      </c>
      <c r="AX864" s="15" t="s">
        <v>76</v>
      </c>
      <c r="AY864" s="272" t="s">
        <v>191</v>
      </c>
    </row>
    <row r="865" spans="1:51" s="15" customFormat="1" ht="12">
      <c r="A865" s="15"/>
      <c r="B865" s="263"/>
      <c r="C865" s="264"/>
      <c r="D865" s="242" t="s">
        <v>200</v>
      </c>
      <c r="E865" s="265" t="s">
        <v>1</v>
      </c>
      <c r="F865" s="266" t="s">
        <v>1436</v>
      </c>
      <c r="G865" s="264"/>
      <c r="H865" s="265" t="s">
        <v>1</v>
      </c>
      <c r="I865" s="267"/>
      <c r="J865" s="264"/>
      <c r="K865" s="264"/>
      <c r="L865" s="268"/>
      <c r="M865" s="269"/>
      <c r="N865" s="270"/>
      <c r="O865" s="270"/>
      <c r="P865" s="270"/>
      <c r="Q865" s="270"/>
      <c r="R865" s="270"/>
      <c r="S865" s="270"/>
      <c r="T865" s="271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72" t="s">
        <v>200</v>
      </c>
      <c r="AU865" s="272" t="s">
        <v>86</v>
      </c>
      <c r="AV865" s="15" t="s">
        <v>84</v>
      </c>
      <c r="AW865" s="15" t="s">
        <v>32</v>
      </c>
      <c r="AX865" s="15" t="s">
        <v>76</v>
      </c>
      <c r="AY865" s="272" t="s">
        <v>191</v>
      </c>
    </row>
    <row r="866" spans="1:51" s="15" customFormat="1" ht="12">
      <c r="A866" s="15"/>
      <c r="B866" s="263"/>
      <c r="C866" s="264"/>
      <c r="D866" s="242" t="s">
        <v>200</v>
      </c>
      <c r="E866" s="265" t="s">
        <v>1</v>
      </c>
      <c r="F866" s="266" t="s">
        <v>1437</v>
      </c>
      <c r="G866" s="264"/>
      <c r="H866" s="265" t="s">
        <v>1</v>
      </c>
      <c r="I866" s="267"/>
      <c r="J866" s="264"/>
      <c r="K866" s="264"/>
      <c r="L866" s="268"/>
      <c r="M866" s="269"/>
      <c r="N866" s="270"/>
      <c r="O866" s="270"/>
      <c r="P866" s="270"/>
      <c r="Q866" s="270"/>
      <c r="R866" s="270"/>
      <c r="S866" s="270"/>
      <c r="T866" s="271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2" t="s">
        <v>200</v>
      </c>
      <c r="AU866" s="272" t="s">
        <v>86</v>
      </c>
      <c r="AV866" s="15" t="s">
        <v>84</v>
      </c>
      <c r="AW866" s="15" t="s">
        <v>32</v>
      </c>
      <c r="AX866" s="15" t="s">
        <v>76</v>
      </c>
      <c r="AY866" s="272" t="s">
        <v>191</v>
      </c>
    </row>
    <row r="867" spans="1:51" s="15" customFormat="1" ht="12">
      <c r="A867" s="15"/>
      <c r="B867" s="263"/>
      <c r="C867" s="264"/>
      <c r="D867" s="242" t="s">
        <v>200</v>
      </c>
      <c r="E867" s="265" t="s">
        <v>1</v>
      </c>
      <c r="F867" s="266" t="s">
        <v>1438</v>
      </c>
      <c r="G867" s="264"/>
      <c r="H867" s="265" t="s">
        <v>1</v>
      </c>
      <c r="I867" s="267"/>
      <c r="J867" s="264"/>
      <c r="K867" s="264"/>
      <c r="L867" s="268"/>
      <c r="M867" s="269"/>
      <c r="N867" s="270"/>
      <c r="O867" s="270"/>
      <c r="P867" s="270"/>
      <c r="Q867" s="270"/>
      <c r="R867" s="270"/>
      <c r="S867" s="270"/>
      <c r="T867" s="271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72" t="s">
        <v>200</v>
      </c>
      <c r="AU867" s="272" t="s">
        <v>86</v>
      </c>
      <c r="AV867" s="15" t="s">
        <v>84</v>
      </c>
      <c r="AW867" s="15" t="s">
        <v>32</v>
      </c>
      <c r="AX867" s="15" t="s">
        <v>76</v>
      </c>
      <c r="AY867" s="272" t="s">
        <v>191</v>
      </c>
    </row>
    <row r="868" spans="1:51" s="13" customFormat="1" ht="12">
      <c r="A868" s="13"/>
      <c r="B868" s="240"/>
      <c r="C868" s="241"/>
      <c r="D868" s="242" t="s">
        <v>200</v>
      </c>
      <c r="E868" s="243" t="s">
        <v>1</v>
      </c>
      <c r="F868" s="244" t="s">
        <v>84</v>
      </c>
      <c r="G868" s="241"/>
      <c r="H868" s="245">
        <v>1</v>
      </c>
      <c r="I868" s="246"/>
      <c r="J868" s="241"/>
      <c r="K868" s="241"/>
      <c r="L868" s="247"/>
      <c r="M868" s="248"/>
      <c r="N868" s="249"/>
      <c r="O868" s="249"/>
      <c r="P868" s="249"/>
      <c r="Q868" s="249"/>
      <c r="R868" s="249"/>
      <c r="S868" s="249"/>
      <c r="T868" s="25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1" t="s">
        <v>200</v>
      </c>
      <c r="AU868" s="251" t="s">
        <v>86</v>
      </c>
      <c r="AV868" s="13" t="s">
        <v>86</v>
      </c>
      <c r="AW868" s="13" t="s">
        <v>32</v>
      </c>
      <c r="AX868" s="13" t="s">
        <v>84</v>
      </c>
      <c r="AY868" s="251" t="s">
        <v>191</v>
      </c>
    </row>
    <row r="869" spans="1:65" s="2" customFormat="1" ht="55.5" customHeight="1">
      <c r="A869" s="39"/>
      <c r="B869" s="40"/>
      <c r="C869" s="227" t="s">
        <v>1439</v>
      </c>
      <c r="D869" s="227" t="s">
        <v>193</v>
      </c>
      <c r="E869" s="228" t="s">
        <v>1440</v>
      </c>
      <c r="F869" s="229" t="s">
        <v>1441</v>
      </c>
      <c r="G869" s="230" t="s">
        <v>400</v>
      </c>
      <c r="H869" s="231">
        <v>1</v>
      </c>
      <c r="I869" s="232"/>
      <c r="J869" s="233">
        <f>ROUND(I869*H869,2)</f>
        <v>0</v>
      </c>
      <c r="K869" s="229" t="s">
        <v>1</v>
      </c>
      <c r="L869" s="45"/>
      <c r="M869" s="234" t="s">
        <v>1</v>
      </c>
      <c r="N869" s="235" t="s">
        <v>41</v>
      </c>
      <c r="O869" s="92"/>
      <c r="P869" s="236">
        <f>O869*H869</f>
        <v>0</v>
      </c>
      <c r="Q869" s="236">
        <v>0</v>
      </c>
      <c r="R869" s="236">
        <f>Q869*H869</f>
        <v>0</v>
      </c>
      <c r="S869" s="236">
        <v>0</v>
      </c>
      <c r="T869" s="237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8" t="s">
        <v>309</v>
      </c>
      <c r="AT869" s="238" t="s">
        <v>193</v>
      </c>
      <c r="AU869" s="238" t="s">
        <v>86</v>
      </c>
      <c r="AY869" s="18" t="s">
        <v>191</v>
      </c>
      <c r="BE869" s="239">
        <f>IF(N869="základní",J869,0)</f>
        <v>0</v>
      </c>
      <c r="BF869" s="239">
        <f>IF(N869="snížená",J869,0)</f>
        <v>0</v>
      </c>
      <c r="BG869" s="239">
        <f>IF(N869="zákl. přenesená",J869,0)</f>
        <v>0</v>
      </c>
      <c r="BH869" s="239">
        <f>IF(N869="sníž. přenesená",J869,0)</f>
        <v>0</v>
      </c>
      <c r="BI869" s="239">
        <f>IF(N869="nulová",J869,0)</f>
        <v>0</v>
      </c>
      <c r="BJ869" s="18" t="s">
        <v>84</v>
      </c>
      <c r="BK869" s="239">
        <f>ROUND(I869*H869,2)</f>
        <v>0</v>
      </c>
      <c r="BL869" s="18" t="s">
        <v>309</v>
      </c>
      <c r="BM869" s="238" t="s">
        <v>1442</v>
      </c>
    </row>
    <row r="870" spans="1:51" s="15" customFormat="1" ht="12">
      <c r="A870" s="15"/>
      <c r="B870" s="263"/>
      <c r="C870" s="264"/>
      <c r="D870" s="242" t="s">
        <v>200</v>
      </c>
      <c r="E870" s="265" t="s">
        <v>1</v>
      </c>
      <c r="F870" s="266" t="s">
        <v>1443</v>
      </c>
      <c r="G870" s="264"/>
      <c r="H870" s="265" t="s">
        <v>1</v>
      </c>
      <c r="I870" s="267"/>
      <c r="J870" s="264"/>
      <c r="K870" s="264"/>
      <c r="L870" s="268"/>
      <c r="M870" s="269"/>
      <c r="N870" s="270"/>
      <c r="O870" s="270"/>
      <c r="P870" s="270"/>
      <c r="Q870" s="270"/>
      <c r="R870" s="270"/>
      <c r="S870" s="270"/>
      <c r="T870" s="271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72" t="s">
        <v>200</v>
      </c>
      <c r="AU870" s="272" t="s">
        <v>86</v>
      </c>
      <c r="AV870" s="15" t="s">
        <v>84</v>
      </c>
      <c r="AW870" s="15" t="s">
        <v>32</v>
      </c>
      <c r="AX870" s="15" t="s">
        <v>76</v>
      </c>
      <c r="AY870" s="272" t="s">
        <v>191</v>
      </c>
    </row>
    <row r="871" spans="1:51" s="15" customFormat="1" ht="12">
      <c r="A871" s="15"/>
      <c r="B871" s="263"/>
      <c r="C871" s="264"/>
      <c r="D871" s="242" t="s">
        <v>200</v>
      </c>
      <c r="E871" s="265" t="s">
        <v>1</v>
      </c>
      <c r="F871" s="266" t="s">
        <v>1444</v>
      </c>
      <c r="G871" s="264"/>
      <c r="H871" s="265" t="s">
        <v>1</v>
      </c>
      <c r="I871" s="267"/>
      <c r="J871" s="264"/>
      <c r="K871" s="264"/>
      <c r="L871" s="268"/>
      <c r="M871" s="269"/>
      <c r="N871" s="270"/>
      <c r="O871" s="270"/>
      <c r="P871" s="270"/>
      <c r="Q871" s="270"/>
      <c r="R871" s="270"/>
      <c r="S871" s="270"/>
      <c r="T871" s="271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72" t="s">
        <v>200</v>
      </c>
      <c r="AU871" s="272" t="s">
        <v>86</v>
      </c>
      <c r="AV871" s="15" t="s">
        <v>84</v>
      </c>
      <c r="AW871" s="15" t="s">
        <v>32</v>
      </c>
      <c r="AX871" s="15" t="s">
        <v>76</v>
      </c>
      <c r="AY871" s="272" t="s">
        <v>191</v>
      </c>
    </row>
    <row r="872" spans="1:51" s="15" customFormat="1" ht="12">
      <c r="A872" s="15"/>
      <c r="B872" s="263"/>
      <c r="C872" s="264"/>
      <c r="D872" s="242" t="s">
        <v>200</v>
      </c>
      <c r="E872" s="265" t="s">
        <v>1</v>
      </c>
      <c r="F872" s="266" t="s">
        <v>1445</v>
      </c>
      <c r="G872" s="264"/>
      <c r="H872" s="265" t="s">
        <v>1</v>
      </c>
      <c r="I872" s="267"/>
      <c r="J872" s="264"/>
      <c r="K872" s="264"/>
      <c r="L872" s="268"/>
      <c r="M872" s="269"/>
      <c r="N872" s="270"/>
      <c r="O872" s="270"/>
      <c r="P872" s="270"/>
      <c r="Q872" s="270"/>
      <c r="R872" s="270"/>
      <c r="S872" s="270"/>
      <c r="T872" s="271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2" t="s">
        <v>200</v>
      </c>
      <c r="AU872" s="272" t="s">
        <v>86</v>
      </c>
      <c r="AV872" s="15" t="s">
        <v>84</v>
      </c>
      <c r="AW872" s="15" t="s">
        <v>32</v>
      </c>
      <c r="AX872" s="15" t="s">
        <v>76</v>
      </c>
      <c r="AY872" s="272" t="s">
        <v>191</v>
      </c>
    </row>
    <row r="873" spans="1:51" s="13" customFormat="1" ht="12">
      <c r="A873" s="13"/>
      <c r="B873" s="240"/>
      <c r="C873" s="241"/>
      <c r="D873" s="242" t="s">
        <v>200</v>
      </c>
      <c r="E873" s="243" t="s">
        <v>1</v>
      </c>
      <c r="F873" s="244" t="s">
        <v>84</v>
      </c>
      <c r="G873" s="241"/>
      <c r="H873" s="245">
        <v>1</v>
      </c>
      <c r="I873" s="246"/>
      <c r="J873" s="241"/>
      <c r="K873" s="241"/>
      <c r="L873" s="247"/>
      <c r="M873" s="248"/>
      <c r="N873" s="249"/>
      <c r="O873" s="249"/>
      <c r="P873" s="249"/>
      <c r="Q873" s="249"/>
      <c r="R873" s="249"/>
      <c r="S873" s="249"/>
      <c r="T873" s="25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1" t="s">
        <v>200</v>
      </c>
      <c r="AU873" s="251" t="s">
        <v>86</v>
      </c>
      <c r="AV873" s="13" t="s">
        <v>86</v>
      </c>
      <c r="AW873" s="13" t="s">
        <v>32</v>
      </c>
      <c r="AX873" s="13" t="s">
        <v>84</v>
      </c>
      <c r="AY873" s="251" t="s">
        <v>191</v>
      </c>
    </row>
    <row r="874" spans="1:65" s="2" customFormat="1" ht="49.05" customHeight="1">
      <c r="A874" s="39"/>
      <c r="B874" s="40"/>
      <c r="C874" s="227" t="s">
        <v>1446</v>
      </c>
      <c r="D874" s="227" t="s">
        <v>193</v>
      </c>
      <c r="E874" s="228" t="s">
        <v>1447</v>
      </c>
      <c r="F874" s="229" t="s">
        <v>1448</v>
      </c>
      <c r="G874" s="230" t="s">
        <v>400</v>
      </c>
      <c r="H874" s="231">
        <v>1</v>
      </c>
      <c r="I874" s="232"/>
      <c r="J874" s="233">
        <f>ROUND(I874*H874,2)</f>
        <v>0</v>
      </c>
      <c r="K874" s="229" t="s">
        <v>1</v>
      </c>
      <c r="L874" s="45"/>
      <c r="M874" s="234" t="s">
        <v>1</v>
      </c>
      <c r="N874" s="235" t="s">
        <v>41</v>
      </c>
      <c r="O874" s="92"/>
      <c r="P874" s="236">
        <f>O874*H874</f>
        <v>0</v>
      </c>
      <c r="Q874" s="236">
        <v>0</v>
      </c>
      <c r="R874" s="236">
        <f>Q874*H874</f>
        <v>0</v>
      </c>
      <c r="S874" s="236">
        <v>0</v>
      </c>
      <c r="T874" s="237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38" t="s">
        <v>309</v>
      </c>
      <c r="AT874" s="238" t="s">
        <v>193</v>
      </c>
      <c r="AU874" s="238" t="s">
        <v>86</v>
      </c>
      <c r="AY874" s="18" t="s">
        <v>191</v>
      </c>
      <c r="BE874" s="239">
        <f>IF(N874="základní",J874,0)</f>
        <v>0</v>
      </c>
      <c r="BF874" s="239">
        <f>IF(N874="snížená",J874,0)</f>
        <v>0</v>
      </c>
      <c r="BG874" s="239">
        <f>IF(N874="zákl. přenesená",J874,0)</f>
        <v>0</v>
      </c>
      <c r="BH874" s="239">
        <f>IF(N874="sníž. přenesená",J874,0)</f>
        <v>0</v>
      </c>
      <c r="BI874" s="239">
        <f>IF(N874="nulová",J874,0)</f>
        <v>0</v>
      </c>
      <c r="BJ874" s="18" t="s">
        <v>84</v>
      </c>
      <c r="BK874" s="239">
        <f>ROUND(I874*H874,2)</f>
        <v>0</v>
      </c>
      <c r="BL874" s="18" t="s">
        <v>309</v>
      </c>
      <c r="BM874" s="238" t="s">
        <v>1449</v>
      </c>
    </row>
    <row r="875" spans="1:51" s="15" customFormat="1" ht="12">
      <c r="A875" s="15"/>
      <c r="B875" s="263"/>
      <c r="C875" s="264"/>
      <c r="D875" s="242" t="s">
        <v>200</v>
      </c>
      <c r="E875" s="265" t="s">
        <v>1</v>
      </c>
      <c r="F875" s="266" t="s">
        <v>1450</v>
      </c>
      <c r="G875" s="264"/>
      <c r="H875" s="265" t="s">
        <v>1</v>
      </c>
      <c r="I875" s="267"/>
      <c r="J875" s="264"/>
      <c r="K875" s="264"/>
      <c r="L875" s="268"/>
      <c r="M875" s="269"/>
      <c r="N875" s="270"/>
      <c r="O875" s="270"/>
      <c r="P875" s="270"/>
      <c r="Q875" s="270"/>
      <c r="R875" s="270"/>
      <c r="S875" s="270"/>
      <c r="T875" s="271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72" t="s">
        <v>200</v>
      </c>
      <c r="AU875" s="272" t="s">
        <v>86</v>
      </c>
      <c r="AV875" s="15" t="s">
        <v>84</v>
      </c>
      <c r="AW875" s="15" t="s">
        <v>32</v>
      </c>
      <c r="AX875" s="15" t="s">
        <v>76</v>
      </c>
      <c r="AY875" s="272" t="s">
        <v>191</v>
      </c>
    </row>
    <row r="876" spans="1:51" s="15" customFormat="1" ht="12">
      <c r="A876" s="15"/>
      <c r="B876" s="263"/>
      <c r="C876" s="264"/>
      <c r="D876" s="242" t="s">
        <v>200</v>
      </c>
      <c r="E876" s="265" t="s">
        <v>1</v>
      </c>
      <c r="F876" s="266" t="s">
        <v>1451</v>
      </c>
      <c r="G876" s="264"/>
      <c r="H876" s="265" t="s">
        <v>1</v>
      </c>
      <c r="I876" s="267"/>
      <c r="J876" s="264"/>
      <c r="K876" s="264"/>
      <c r="L876" s="268"/>
      <c r="M876" s="269"/>
      <c r="N876" s="270"/>
      <c r="O876" s="270"/>
      <c r="P876" s="270"/>
      <c r="Q876" s="270"/>
      <c r="R876" s="270"/>
      <c r="S876" s="270"/>
      <c r="T876" s="271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72" t="s">
        <v>200</v>
      </c>
      <c r="AU876" s="272" t="s">
        <v>86</v>
      </c>
      <c r="AV876" s="15" t="s">
        <v>84</v>
      </c>
      <c r="AW876" s="15" t="s">
        <v>32</v>
      </c>
      <c r="AX876" s="15" t="s">
        <v>76</v>
      </c>
      <c r="AY876" s="272" t="s">
        <v>191</v>
      </c>
    </row>
    <row r="877" spans="1:51" s="15" customFormat="1" ht="12">
      <c r="A877" s="15"/>
      <c r="B877" s="263"/>
      <c r="C877" s="264"/>
      <c r="D877" s="242" t="s">
        <v>200</v>
      </c>
      <c r="E877" s="265" t="s">
        <v>1</v>
      </c>
      <c r="F877" s="266" t="s">
        <v>1452</v>
      </c>
      <c r="G877" s="264"/>
      <c r="H877" s="265" t="s">
        <v>1</v>
      </c>
      <c r="I877" s="267"/>
      <c r="J877" s="264"/>
      <c r="K877" s="264"/>
      <c r="L877" s="268"/>
      <c r="M877" s="269"/>
      <c r="N877" s="270"/>
      <c r="O877" s="270"/>
      <c r="P877" s="270"/>
      <c r="Q877" s="270"/>
      <c r="R877" s="270"/>
      <c r="S877" s="270"/>
      <c r="T877" s="271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72" t="s">
        <v>200</v>
      </c>
      <c r="AU877" s="272" t="s">
        <v>86</v>
      </c>
      <c r="AV877" s="15" t="s">
        <v>84</v>
      </c>
      <c r="AW877" s="15" t="s">
        <v>32</v>
      </c>
      <c r="AX877" s="15" t="s">
        <v>76</v>
      </c>
      <c r="AY877" s="272" t="s">
        <v>191</v>
      </c>
    </row>
    <row r="878" spans="1:51" s="13" customFormat="1" ht="12">
      <c r="A878" s="13"/>
      <c r="B878" s="240"/>
      <c r="C878" s="241"/>
      <c r="D878" s="242" t="s">
        <v>200</v>
      </c>
      <c r="E878" s="243" t="s">
        <v>1</v>
      </c>
      <c r="F878" s="244" t="s">
        <v>84</v>
      </c>
      <c r="G878" s="241"/>
      <c r="H878" s="245">
        <v>1</v>
      </c>
      <c r="I878" s="246"/>
      <c r="J878" s="241"/>
      <c r="K878" s="241"/>
      <c r="L878" s="247"/>
      <c r="M878" s="248"/>
      <c r="N878" s="249"/>
      <c r="O878" s="249"/>
      <c r="P878" s="249"/>
      <c r="Q878" s="249"/>
      <c r="R878" s="249"/>
      <c r="S878" s="249"/>
      <c r="T878" s="250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1" t="s">
        <v>200</v>
      </c>
      <c r="AU878" s="251" t="s">
        <v>86</v>
      </c>
      <c r="AV878" s="13" t="s">
        <v>86</v>
      </c>
      <c r="AW878" s="13" t="s">
        <v>32</v>
      </c>
      <c r="AX878" s="13" t="s">
        <v>84</v>
      </c>
      <c r="AY878" s="251" t="s">
        <v>191</v>
      </c>
    </row>
    <row r="879" spans="1:65" s="2" customFormat="1" ht="49.05" customHeight="1">
      <c r="A879" s="39"/>
      <c r="B879" s="40"/>
      <c r="C879" s="227" t="s">
        <v>1453</v>
      </c>
      <c r="D879" s="227" t="s">
        <v>193</v>
      </c>
      <c r="E879" s="228" t="s">
        <v>1454</v>
      </c>
      <c r="F879" s="229" t="s">
        <v>1455</v>
      </c>
      <c r="G879" s="230" t="s">
        <v>400</v>
      </c>
      <c r="H879" s="231">
        <v>1</v>
      </c>
      <c r="I879" s="232"/>
      <c r="J879" s="233">
        <f>ROUND(I879*H879,2)</f>
        <v>0</v>
      </c>
      <c r="K879" s="229" t="s">
        <v>1</v>
      </c>
      <c r="L879" s="45"/>
      <c r="M879" s="234" t="s">
        <v>1</v>
      </c>
      <c r="N879" s="235" t="s">
        <v>41</v>
      </c>
      <c r="O879" s="92"/>
      <c r="P879" s="236">
        <f>O879*H879</f>
        <v>0</v>
      </c>
      <c r="Q879" s="236">
        <v>0</v>
      </c>
      <c r="R879" s="236">
        <f>Q879*H879</f>
        <v>0</v>
      </c>
      <c r="S879" s="236">
        <v>0</v>
      </c>
      <c r="T879" s="237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38" t="s">
        <v>309</v>
      </c>
      <c r="AT879" s="238" t="s">
        <v>193</v>
      </c>
      <c r="AU879" s="238" t="s">
        <v>86</v>
      </c>
      <c r="AY879" s="18" t="s">
        <v>191</v>
      </c>
      <c r="BE879" s="239">
        <f>IF(N879="základní",J879,0)</f>
        <v>0</v>
      </c>
      <c r="BF879" s="239">
        <f>IF(N879="snížená",J879,0)</f>
        <v>0</v>
      </c>
      <c r="BG879" s="239">
        <f>IF(N879="zákl. přenesená",J879,0)</f>
        <v>0</v>
      </c>
      <c r="BH879" s="239">
        <f>IF(N879="sníž. přenesená",J879,0)</f>
        <v>0</v>
      </c>
      <c r="BI879" s="239">
        <f>IF(N879="nulová",J879,0)</f>
        <v>0</v>
      </c>
      <c r="BJ879" s="18" t="s">
        <v>84</v>
      </c>
      <c r="BK879" s="239">
        <f>ROUND(I879*H879,2)</f>
        <v>0</v>
      </c>
      <c r="BL879" s="18" t="s">
        <v>309</v>
      </c>
      <c r="BM879" s="238" t="s">
        <v>1456</v>
      </c>
    </row>
    <row r="880" spans="1:51" s="15" customFormat="1" ht="12">
      <c r="A880" s="15"/>
      <c r="B880" s="263"/>
      <c r="C880" s="264"/>
      <c r="D880" s="242" t="s">
        <v>200</v>
      </c>
      <c r="E880" s="265" t="s">
        <v>1</v>
      </c>
      <c r="F880" s="266" t="s">
        <v>1450</v>
      </c>
      <c r="G880" s="264"/>
      <c r="H880" s="265" t="s">
        <v>1</v>
      </c>
      <c r="I880" s="267"/>
      <c r="J880" s="264"/>
      <c r="K880" s="264"/>
      <c r="L880" s="268"/>
      <c r="M880" s="269"/>
      <c r="N880" s="270"/>
      <c r="O880" s="270"/>
      <c r="P880" s="270"/>
      <c r="Q880" s="270"/>
      <c r="R880" s="270"/>
      <c r="S880" s="270"/>
      <c r="T880" s="271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2" t="s">
        <v>200</v>
      </c>
      <c r="AU880" s="272" t="s">
        <v>86</v>
      </c>
      <c r="AV880" s="15" t="s">
        <v>84</v>
      </c>
      <c r="AW880" s="15" t="s">
        <v>32</v>
      </c>
      <c r="AX880" s="15" t="s">
        <v>76</v>
      </c>
      <c r="AY880" s="272" t="s">
        <v>191</v>
      </c>
    </row>
    <row r="881" spans="1:51" s="15" customFormat="1" ht="12">
      <c r="A881" s="15"/>
      <c r="B881" s="263"/>
      <c r="C881" s="264"/>
      <c r="D881" s="242" t="s">
        <v>200</v>
      </c>
      <c r="E881" s="265" t="s">
        <v>1</v>
      </c>
      <c r="F881" s="266" t="s">
        <v>1457</v>
      </c>
      <c r="G881" s="264"/>
      <c r="H881" s="265" t="s">
        <v>1</v>
      </c>
      <c r="I881" s="267"/>
      <c r="J881" s="264"/>
      <c r="K881" s="264"/>
      <c r="L881" s="268"/>
      <c r="M881" s="269"/>
      <c r="N881" s="270"/>
      <c r="O881" s="270"/>
      <c r="P881" s="270"/>
      <c r="Q881" s="270"/>
      <c r="R881" s="270"/>
      <c r="S881" s="270"/>
      <c r="T881" s="271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72" t="s">
        <v>200</v>
      </c>
      <c r="AU881" s="272" t="s">
        <v>86</v>
      </c>
      <c r="AV881" s="15" t="s">
        <v>84</v>
      </c>
      <c r="AW881" s="15" t="s">
        <v>32</v>
      </c>
      <c r="AX881" s="15" t="s">
        <v>76</v>
      </c>
      <c r="AY881" s="272" t="s">
        <v>191</v>
      </c>
    </row>
    <row r="882" spans="1:51" s="15" customFormat="1" ht="12">
      <c r="A882" s="15"/>
      <c r="B882" s="263"/>
      <c r="C882" s="264"/>
      <c r="D882" s="242" t="s">
        <v>200</v>
      </c>
      <c r="E882" s="265" t="s">
        <v>1</v>
      </c>
      <c r="F882" s="266" t="s">
        <v>1458</v>
      </c>
      <c r="G882" s="264"/>
      <c r="H882" s="265" t="s">
        <v>1</v>
      </c>
      <c r="I882" s="267"/>
      <c r="J882" s="264"/>
      <c r="K882" s="264"/>
      <c r="L882" s="268"/>
      <c r="M882" s="269"/>
      <c r="N882" s="270"/>
      <c r="O882" s="270"/>
      <c r="P882" s="270"/>
      <c r="Q882" s="270"/>
      <c r="R882" s="270"/>
      <c r="S882" s="270"/>
      <c r="T882" s="271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2" t="s">
        <v>200</v>
      </c>
      <c r="AU882" s="272" t="s">
        <v>86</v>
      </c>
      <c r="AV882" s="15" t="s">
        <v>84</v>
      </c>
      <c r="AW882" s="15" t="s">
        <v>32</v>
      </c>
      <c r="AX882" s="15" t="s">
        <v>76</v>
      </c>
      <c r="AY882" s="272" t="s">
        <v>191</v>
      </c>
    </row>
    <row r="883" spans="1:51" s="13" customFormat="1" ht="12">
      <c r="A883" s="13"/>
      <c r="B883" s="240"/>
      <c r="C883" s="241"/>
      <c r="D883" s="242" t="s">
        <v>200</v>
      </c>
      <c r="E883" s="243" t="s">
        <v>1</v>
      </c>
      <c r="F883" s="244" t="s">
        <v>84</v>
      </c>
      <c r="G883" s="241"/>
      <c r="H883" s="245">
        <v>1</v>
      </c>
      <c r="I883" s="246"/>
      <c r="J883" s="241"/>
      <c r="K883" s="241"/>
      <c r="L883" s="247"/>
      <c r="M883" s="248"/>
      <c r="N883" s="249"/>
      <c r="O883" s="249"/>
      <c r="P883" s="249"/>
      <c r="Q883" s="249"/>
      <c r="R883" s="249"/>
      <c r="S883" s="249"/>
      <c r="T883" s="25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1" t="s">
        <v>200</v>
      </c>
      <c r="AU883" s="251" t="s">
        <v>86</v>
      </c>
      <c r="AV883" s="13" t="s">
        <v>86</v>
      </c>
      <c r="AW883" s="13" t="s">
        <v>32</v>
      </c>
      <c r="AX883" s="13" t="s">
        <v>84</v>
      </c>
      <c r="AY883" s="251" t="s">
        <v>191</v>
      </c>
    </row>
    <row r="884" spans="1:65" s="2" customFormat="1" ht="49.05" customHeight="1">
      <c r="A884" s="39"/>
      <c r="B884" s="40"/>
      <c r="C884" s="227" t="s">
        <v>1459</v>
      </c>
      <c r="D884" s="227" t="s">
        <v>193</v>
      </c>
      <c r="E884" s="228" t="s">
        <v>1460</v>
      </c>
      <c r="F884" s="229" t="s">
        <v>1461</v>
      </c>
      <c r="G884" s="230" t="s">
        <v>400</v>
      </c>
      <c r="H884" s="231">
        <v>1</v>
      </c>
      <c r="I884" s="232"/>
      <c r="J884" s="233">
        <f>ROUND(I884*H884,2)</f>
        <v>0</v>
      </c>
      <c r="K884" s="229" t="s">
        <v>1</v>
      </c>
      <c r="L884" s="45"/>
      <c r="M884" s="234" t="s">
        <v>1</v>
      </c>
      <c r="N884" s="235" t="s">
        <v>41</v>
      </c>
      <c r="O884" s="92"/>
      <c r="P884" s="236">
        <f>O884*H884</f>
        <v>0</v>
      </c>
      <c r="Q884" s="236">
        <v>0</v>
      </c>
      <c r="R884" s="236">
        <f>Q884*H884</f>
        <v>0</v>
      </c>
      <c r="S884" s="236">
        <v>0</v>
      </c>
      <c r="T884" s="237">
        <f>S884*H884</f>
        <v>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38" t="s">
        <v>309</v>
      </c>
      <c r="AT884" s="238" t="s">
        <v>193</v>
      </c>
      <c r="AU884" s="238" t="s">
        <v>86</v>
      </c>
      <c r="AY884" s="18" t="s">
        <v>191</v>
      </c>
      <c r="BE884" s="239">
        <f>IF(N884="základní",J884,0)</f>
        <v>0</v>
      </c>
      <c r="BF884" s="239">
        <f>IF(N884="snížená",J884,0)</f>
        <v>0</v>
      </c>
      <c r="BG884" s="239">
        <f>IF(N884="zákl. přenesená",J884,0)</f>
        <v>0</v>
      </c>
      <c r="BH884" s="239">
        <f>IF(N884="sníž. přenesená",J884,0)</f>
        <v>0</v>
      </c>
      <c r="BI884" s="239">
        <f>IF(N884="nulová",J884,0)</f>
        <v>0</v>
      </c>
      <c r="BJ884" s="18" t="s">
        <v>84</v>
      </c>
      <c r="BK884" s="239">
        <f>ROUND(I884*H884,2)</f>
        <v>0</v>
      </c>
      <c r="BL884" s="18" t="s">
        <v>309</v>
      </c>
      <c r="BM884" s="238" t="s">
        <v>1462</v>
      </c>
    </row>
    <row r="885" spans="1:51" s="15" customFormat="1" ht="12">
      <c r="A885" s="15"/>
      <c r="B885" s="263"/>
      <c r="C885" s="264"/>
      <c r="D885" s="242" t="s">
        <v>200</v>
      </c>
      <c r="E885" s="265" t="s">
        <v>1</v>
      </c>
      <c r="F885" s="266" t="s">
        <v>1463</v>
      </c>
      <c r="G885" s="264"/>
      <c r="H885" s="265" t="s">
        <v>1</v>
      </c>
      <c r="I885" s="267"/>
      <c r="J885" s="264"/>
      <c r="K885" s="264"/>
      <c r="L885" s="268"/>
      <c r="M885" s="269"/>
      <c r="N885" s="270"/>
      <c r="O885" s="270"/>
      <c r="P885" s="270"/>
      <c r="Q885" s="270"/>
      <c r="R885" s="270"/>
      <c r="S885" s="270"/>
      <c r="T885" s="271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72" t="s">
        <v>200</v>
      </c>
      <c r="AU885" s="272" t="s">
        <v>86</v>
      </c>
      <c r="AV885" s="15" t="s">
        <v>84</v>
      </c>
      <c r="AW885" s="15" t="s">
        <v>32</v>
      </c>
      <c r="AX885" s="15" t="s">
        <v>76</v>
      </c>
      <c r="AY885" s="272" t="s">
        <v>191</v>
      </c>
    </row>
    <row r="886" spans="1:51" s="15" customFormat="1" ht="12">
      <c r="A886" s="15"/>
      <c r="B886" s="263"/>
      <c r="C886" s="264"/>
      <c r="D886" s="242" t="s">
        <v>200</v>
      </c>
      <c r="E886" s="265" t="s">
        <v>1</v>
      </c>
      <c r="F886" s="266" t="s">
        <v>1451</v>
      </c>
      <c r="G886" s="264"/>
      <c r="H886" s="265" t="s">
        <v>1</v>
      </c>
      <c r="I886" s="267"/>
      <c r="J886" s="264"/>
      <c r="K886" s="264"/>
      <c r="L886" s="268"/>
      <c r="M886" s="269"/>
      <c r="N886" s="270"/>
      <c r="O886" s="270"/>
      <c r="P886" s="270"/>
      <c r="Q886" s="270"/>
      <c r="R886" s="270"/>
      <c r="S886" s="270"/>
      <c r="T886" s="271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72" t="s">
        <v>200</v>
      </c>
      <c r="AU886" s="272" t="s">
        <v>86</v>
      </c>
      <c r="AV886" s="15" t="s">
        <v>84</v>
      </c>
      <c r="AW886" s="15" t="s">
        <v>32</v>
      </c>
      <c r="AX886" s="15" t="s">
        <v>76</v>
      </c>
      <c r="AY886" s="272" t="s">
        <v>191</v>
      </c>
    </row>
    <row r="887" spans="1:51" s="15" customFormat="1" ht="12">
      <c r="A887" s="15"/>
      <c r="B887" s="263"/>
      <c r="C887" s="264"/>
      <c r="D887" s="242" t="s">
        <v>200</v>
      </c>
      <c r="E887" s="265" t="s">
        <v>1</v>
      </c>
      <c r="F887" s="266" t="s">
        <v>1464</v>
      </c>
      <c r="G887" s="264"/>
      <c r="H887" s="265" t="s">
        <v>1</v>
      </c>
      <c r="I887" s="267"/>
      <c r="J887" s="264"/>
      <c r="K887" s="264"/>
      <c r="L887" s="268"/>
      <c r="M887" s="269"/>
      <c r="N887" s="270"/>
      <c r="O887" s="270"/>
      <c r="P887" s="270"/>
      <c r="Q887" s="270"/>
      <c r="R887" s="270"/>
      <c r="S887" s="270"/>
      <c r="T887" s="271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72" t="s">
        <v>200</v>
      </c>
      <c r="AU887" s="272" t="s">
        <v>86</v>
      </c>
      <c r="AV887" s="15" t="s">
        <v>84</v>
      </c>
      <c r="AW887" s="15" t="s">
        <v>32</v>
      </c>
      <c r="AX887" s="15" t="s">
        <v>76</v>
      </c>
      <c r="AY887" s="272" t="s">
        <v>191</v>
      </c>
    </row>
    <row r="888" spans="1:51" s="13" customFormat="1" ht="12">
      <c r="A888" s="13"/>
      <c r="B888" s="240"/>
      <c r="C888" s="241"/>
      <c r="D888" s="242" t="s">
        <v>200</v>
      </c>
      <c r="E888" s="243" t="s">
        <v>1</v>
      </c>
      <c r="F888" s="244" t="s">
        <v>84</v>
      </c>
      <c r="G888" s="241"/>
      <c r="H888" s="245">
        <v>1</v>
      </c>
      <c r="I888" s="246"/>
      <c r="J888" s="241"/>
      <c r="K888" s="241"/>
      <c r="L888" s="247"/>
      <c r="M888" s="248"/>
      <c r="N888" s="249"/>
      <c r="O888" s="249"/>
      <c r="P888" s="249"/>
      <c r="Q888" s="249"/>
      <c r="R888" s="249"/>
      <c r="S888" s="249"/>
      <c r="T888" s="25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1" t="s">
        <v>200</v>
      </c>
      <c r="AU888" s="251" t="s">
        <v>86</v>
      </c>
      <c r="AV888" s="13" t="s">
        <v>86</v>
      </c>
      <c r="AW888" s="13" t="s">
        <v>32</v>
      </c>
      <c r="AX888" s="13" t="s">
        <v>84</v>
      </c>
      <c r="AY888" s="251" t="s">
        <v>191</v>
      </c>
    </row>
    <row r="889" spans="1:65" s="2" customFormat="1" ht="55.5" customHeight="1">
      <c r="A889" s="39"/>
      <c r="B889" s="40"/>
      <c r="C889" s="227" t="s">
        <v>1465</v>
      </c>
      <c r="D889" s="227" t="s">
        <v>193</v>
      </c>
      <c r="E889" s="228" t="s">
        <v>1466</v>
      </c>
      <c r="F889" s="229" t="s">
        <v>1467</v>
      </c>
      <c r="G889" s="230" t="s">
        <v>400</v>
      </c>
      <c r="H889" s="231">
        <v>1</v>
      </c>
      <c r="I889" s="232"/>
      <c r="J889" s="233">
        <f>ROUND(I889*H889,2)</f>
        <v>0</v>
      </c>
      <c r="K889" s="229" t="s">
        <v>1</v>
      </c>
      <c r="L889" s="45"/>
      <c r="M889" s="234" t="s">
        <v>1</v>
      </c>
      <c r="N889" s="235" t="s">
        <v>41</v>
      </c>
      <c r="O889" s="92"/>
      <c r="P889" s="236">
        <f>O889*H889</f>
        <v>0</v>
      </c>
      <c r="Q889" s="236">
        <v>0</v>
      </c>
      <c r="R889" s="236">
        <f>Q889*H889</f>
        <v>0</v>
      </c>
      <c r="S889" s="236">
        <v>0</v>
      </c>
      <c r="T889" s="237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8" t="s">
        <v>309</v>
      </c>
      <c r="AT889" s="238" t="s">
        <v>193</v>
      </c>
      <c r="AU889" s="238" t="s">
        <v>86</v>
      </c>
      <c r="AY889" s="18" t="s">
        <v>191</v>
      </c>
      <c r="BE889" s="239">
        <f>IF(N889="základní",J889,0)</f>
        <v>0</v>
      </c>
      <c r="BF889" s="239">
        <f>IF(N889="snížená",J889,0)</f>
        <v>0</v>
      </c>
      <c r="BG889" s="239">
        <f>IF(N889="zákl. přenesená",J889,0)</f>
        <v>0</v>
      </c>
      <c r="BH889" s="239">
        <f>IF(N889="sníž. přenesená",J889,0)</f>
        <v>0</v>
      </c>
      <c r="BI889" s="239">
        <f>IF(N889="nulová",J889,0)</f>
        <v>0</v>
      </c>
      <c r="BJ889" s="18" t="s">
        <v>84</v>
      </c>
      <c r="BK889" s="239">
        <f>ROUND(I889*H889,2)</f>
        <v>0</v>
      </c>
      <c r="BL889" s="18" t="s">
        <v>309</v>
      </c>
      <c r="BM889" s="238" t="s">
        <v>1468</v>
      </c>
    </row>
    <row r="890" spans="1:51" s="15" customFormat="1" ht="12">
      <c r="A890" s="15"/>
      <c r="B890" s="263"/>
      <c r="C890" s="264"/>
      <c r="D890" s="242" t="s">
        <v>200</v>
      </c>
      <c r="E890" s="265" t="s">
        <v>1</v>
      </c>
      <c r="F890" s="266" t="s">
        <v>1469</v>
      </c>
      <c r="G890" s="264"/>
      <c r="H890" s="265" t="s">
        <v>1</v>
      </c>
      <c r="I890" s="267"/>
      <c r="J890" s="264"/>
      <c r="K890" s="264"/>
      <c r="L890" s="268"/>
      <c r="M890" s="269"/>
      <c r="N890" s="270"/>
      <c r="O890" s="270"/>
      <c r="P890" s="270"/>
      <c r="Q890" s="270"/>
      <c r="R890" s="270"/>
      <c r="S890" s="270"/>
      <c r="T890" s="271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2" t="s">
        <v>200</v>
      </c>
      <c r="AU890" s="272" t="s">
        <v>86</v>
      </c>
      <c r="AV890" s="15" t="s">
        <v>84</v>
      </c>
      <c r="AW890" s="15" t="s">
        <v>32</v>
      </c>
      <c r="AX890" s="15" t="s">
        <v>76</v>
      </c>
      <c r="AY890" s="272" t="s">
        <v>191</v>
      </c>
    </row>
    <row r="891" spans="1:51" s="15" customFormat="1" ht="12">
      <c r="A891" s="15"/>
      <c r="B891" s="263"/>
      <c r="C891" s="264"/>
      <c r="D891" s="242" t="s">
        <v>200</v>
      </c>
      <c r="E891" s="265" t="s">
        <v>1</v>
      </c>
      <c r="F891" s="266" t="s">
        <v>1444</v>
      </c>
      <c r="G891" s="264"/>
      <c r="H891" s="265" t="s">
        <v>1</v>
      </c>
      <c r="I891" s="267"/>
      <c r="J891" s="264"/>
      <c r="K891" s="264"/>
      <c r="L891" s="268"/>
      <c r="M891" s="269"/>
      <c r="N891" s="270"/>
      <c r="O891" s="270"/>
      <c r="P891" s="270"/>
      <c r="Q891" s="270"/>
      <c r="R891" s="270"/>
      <c r="S891" s="270"/>
      <c r="T891" s="271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72" t="s">
        <v>200</v>
      </c>
      <c r="AU891" s="272" t="s">
        <v>86</v>
      </c>
      <c r="AV891" s="15" t="s">
        <v>84</v>
      </c>
      <c r="AW891" s="15" t="s">
        <v>32</v>
      </c>
      <c r="AX891" s="15" t="s">
        <v>76</v>
      </c>
      <c r="AY891" s="272" t="s">
        <v>191</v>
      </c>
    </row>
    <row r="892" spans="1:51" s="15" customFormat="1" ht="12">
      <c r="A892" s="15"/>
      <c r="B892" s="263"/>
      <c r="C892" s="264"/>
      <c r="D892" s="242" t="s">
        <v>200</v>
      </c>
      <c r="E892" s="265" t="s">
        <v>1</v>
      </c>
      <c r="F892" s="266" t="s">
        <v>1470</v>
      </c>
      <c r="G892" s="264"/>
      <c r="H892" s="265" t="s">
        <v>1</v>
      </c>
      <c r="I892" s="267"/>
      <c r="J892" s="264"/>
      <c r="K892" s="264"/>
      <c r="L892" s="268"/>
      <c r="M892" s="269"/>
      <c r="N892" s="270"/>
      <c r="O892" s="270"/>
      <c r="P892" s="270"/>
      <c r="Q892" s="270"/>
      <c r="R892" s="270"/>
      <c r="S892" s="270"/>
      <c r="T892" s="271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2" t="s">
        <v>200</v>
      </c>
      <c r="AU892" s="272" t="s">
        <v>86</v>
      </c>
      <c r="AV892" s="15" t="s">
        <v>84</v>
      </c>
      <c r="AW892" s="15" t="s">
        <v>32</v>
      </c>
      <c r="AX892" s="15" t="s">
        <v>76</v>
      </c>
      <c r="AY892" s="272" t="s">
        <v>191</v>
      </c>
    </row>
    <row r="893" spans="1:51" s="13" customFormat="1" ht="12">
      <c r="A893" s="13"/>
      <c r="B893" s="240"/>
      <c r="C893" s="241"/>
      <c r="D893" s="242" t="s">
        <v>200</v>
      </c>
      <c r="E893" s="243" t="s">
        <v>1</v>
      </c>
      <c r="F893" s="244" t="s">
        <v>84</v>
      </c>
      <c r="G893" s="241"/>
      <c r="H893" s="245">
        <v>1</v>
      </c>
      <c r="I893" s="246"/>
      <c r="J893" s="241"/>
      <c r="K893" s="241"/>
      <c r="L893" s="247"/>
      <c r="M893" s="248"/>
      <c r="N893" s="249"/>
      <c r="O893" s="249"/>
      <c r="P893" s="249"/>
      <c r="Q893" s="249"/>
      <c r="R893" s="249"/>
      <c r="S893" s="249"/>
      <c r="T893" s="25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1" t="s">
        <v>200</v>
      </c>
      <c r="AU893" s="251" t="s">
        <v>86</v>
      </c>
      <c r="AV893" s="13" t="s">
        <v>86</v>
      </c>
      <c r="AW893" s="13" t="s">
        <v>32</v>
      </c>
      <c r="AX893" s="13" t="s">
        <v>84</v>
      </c>
      <c r="AY893" s="251" t="s">
        <v>191</v>
      </c>
    </row>
    <row r="894" spans="1:65" s="2" customFormat="1" ht="55.5" customHeight="1">
      <c r="A894" s="39"/>
      <c r="B894" s="40"/>
      <c r="C894" s="227" t="s">
        <v>1471</v>
      </c>
      <c r="D894" s="227" t="s">
        <v>193</v>
      </c>
      <c r="E894" s="228" t="s">
        <v>1472</v>
      </c>
      <c r="F894" s="229" t="s">
        <v>1473</v>
      </c>
      <c r="G894" s="230" t="s">
        <v>400</v>
      </c>
      <c r="H894" s="231">
        <v>1</v>
      </c>
      <c r="I894" s="232"/>
      <c r="J894" s="233">
        <f>ROUND(I894*H894,2)</f>
        <v>0</v>
      </c>
      <c r="K894" s="229" t="s">
        <v>1</v>
      </c>
      <c r="L894" s="45"/>
      <c r="M894" s="234" t="s">
        <v>1</v>
      </c>
      <c r="N894" s="235" t="s">
        <v>41</v>
      </c>
      <c r="O894" s="92"/>
      <c r="P894" s="236">
        <f>O894*H894</f>
        <v>0</v>
      </c>
      <c r="Q894" s="236">
        <v>0</v>
      </c>
      <c r="R894" s="236">
        <f>Q894*H894</f>
        <v>0</v>
      </c>
      <c r="S894" s="236">
        <v>0</v>
      </c>
      <c r="T894" s="23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38" t="s">
        <v>309</v>
      </c>
      <c r="AT894" s="238" t="s">
        <v>193</v>
      </c>
      <c r="AU894" s="238" t="s">
        <v>86</v>
      </c>
      <c r="AY894" s="18" t="s">
        <v>191</v>
      </c>
      <c r="BE894" s="239">
        <f>IF(N894="základní",J894,0)</f>
        <v>0</v>
      </c>
      <c r="BF894" s="239">
        <f>IF(N894="snížená",J894,0)</f>
        <v>0</v>
      </c>
      <c r="BG894" s="239">
        <f>IF(N894="zákl. přenesená",J894,0)</f>
        <v>0</v>
      </c>
      <c r="BH894" s="239">
        <f>IF(N894="sníž. přenesená",J894,0)</f>
        <v>0</v>
      </c>
      <c r="BI894" s="239">
        <f>IF(N894="nulová",J894,0)</f>
        <v>0</v>
      </c>
      <c r="BJ894" s="18" t="s">
        <v>84</v>
      </c>
      <c r="BK894" s="239">
        <f>ROUND(I894*H894,2)</f>
        <v>0</v>
      </c>
      <c r="BL894" s="18" t="s">
        <v>309</v>
      </c>
      <c r="BM894" s="238" t="s">
        <v>1474</v>
      </c>
    </row>
    <row r="895" spans="1:51" s="15" customFormat="1" ht="12">
      <c r="A895" s="15"/>
      <c r="B895" s="263"/>
      <c r="C895" s="264"/>
      <c r="D895" s="242" t="s">
        <v>200</v>
      </c>
      <c r="E895" s="265" t="s">
        <v>1</v>
      </c>
      <c r="F895" s="266" t="s">
        <v>1475</v>
      </c>
      <c r="G895" s="264"/>
      <c r="H895" s="265" t="s">
        <v>1</v>
      </c>
      <c r="I895" s="267"/>
      <c r="J895" s="264"/>
      <c r="K895" s="264"/>
      <c r="L895" s="268"/>
      <c r="M895" s="269"/>
      <c r="N895" s="270"/>
      <c r="O895" s="270"/>
      <c r="P895" s="270"/>
      <c r="Q895" s="270"/>
      <c r="R895" s="270"/>
      <c r="S895" s="270"/>
      <c r="T895" s="271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72" t="s">
        <v>200</v>
      </c>
      <c r="AU895" s="272" t="s">
        <v>86</v>
      </c>
      <c r="AV895" s="15" t="s">
        <v>84</v>
      </c>
      <c r="AW895" s="15" t="s">
        <v>32</v>
      </c>
      <c r="AX895" s="15" t="s">
        <v>76</v>
      </c>
      <c r="AY895" s="272" t="s">
        <v>191</v>
      </c>
    </row>
    <row r="896" spans="1:51" s="15" customFormat="1" ht="12">
      <c r="A896" s="15"/>
      <c r="B896" s="263"/>
      <c r="C896" s="264"/>
      <c r="D896" s="242" t="s">
        <v>200</v>
      </c>
      <c r="E896" s="265" t="s">
        <v>1</v>
      </c>
      <c r="F896" s="266" t="s">
        <v>1476</v>
      </c>
      <c r="G896" s="264"/>
      <c r="H896" s="265" t="s">
        <v>1</v>
      </c>
      <c r="I896" s="267"/>
      <c r="J896" s="264"/>
      <c r="K896" s="264"/>
      <c r="L896" s="268"/>
      <c r="M896" s="269"/>
      <c r="N896" s="270"/>
      <c r="O896" s="270"/>
      <c r="P896" s="270"/>
      <c r="Q896" s="270"/>
      <c r="R896" s="270"/>
      <c r="S896" s="270"/>
      <c r="T896" s="271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72" t="s">
        <v>200</v>
      </c>
      <c r="AU896" s="272" t="s">
        <v>86</v>
      </c>
      <c r="AV896" s="15" t="s">
        <v>84</v>
      </c>
      <c r="AW896" s="15" t="s">
        <v>32</v>
      </c>
      <c r="AX896" s="15" t="s">
        <v>76</v>
      </c>
      <c r="AY896" s="272" t="s">
        <v>191</v>
      </c>
    </row>
    <row r="897" spans="1:51" s="15" customFormat="1" ht="12">
      <c r="A897" s="15"/>
      <c r="B897" s="263"/>
      <c r="C897" s="264"/>
      <c r="D897" s="242" t="s">
        <v>200</v>
      </c>
      <c r="E897" s="265" t="s">
        <v>1</v>
      </c>
      <c r="F897" s="266" t="s">
        <v>1477</v>
      </c>
      <c r="G897" s="264"/>
      <c r="H897" s="265" t="s">
        <v>1</v>
      </c>
      <c r="I897" s="267"/>
      <c r="J897" s="264"/>
      <c r="K897" s="264"/>
      <c r="L897" s="268"/>
      <c r="M897" s="269"/>
      <c r="N897" s="270"/>
      <c r="O897" s="270"/>
      <c r="P897" s="270"/>
      <c r="Q897" s="270"/>
      <c r="R897" s="270"/>
      <c r="S897" s="270"/>
      <c r="T897" s="271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72" t="s">
        <v>200</v>
      </c>
      <c r="AU897" s="272" t="s">
        <v>86</v>
      </c>
      <c r="AV897" s="15" t="s">
        <v>84</v>
      </c>
      <c r="AW897" s="15" t="s">
        <v>32</v>
      </c>
      <c r="AX897" s="15" t="s">
        <v>76</v>
      </c>
      <c r="AY897" s="272" t="s">
        <v>191</v>
      </c>
    </row>
    <row r="898" spans="1:51" s="15" customFormat="1" ht="12">
      <c r="A898" s="15"/>
      <c r="B898" s="263"/>
      <c r="C898" s="264"/>
      <c r="D898" s="242" t="s">
        <v>200</v>
      </c>
      <c r="E898" s="265" t="s">
        <v>1</v>
      </c>
      <c r="F898" s="266" t="s">
        <v>1478</v>
      </c>
      <c r="G898" s="264"/>
      <c r="H898" s="265" t="s">
        <v>1</v>
      </c>
      <c r="I898" s="267"/>
      <c r="J898" s="264"/>
      <c r="K898" s="264"/>
      <c r="L898" s="268"/>
      <c r="M898" s="269"/>
      <c r="N898" s="270"/>
      <c r="O898" s="270"/>
      <c r="P898" s="270"/>
      <c r="Q898" s="270"/>
      <c r="R898" s="270"/>
      <c r="S898" s="270"/>
      <c r="T898" s="271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72" t="s">
        <v>200</v>
      </c>
      <c r="AU898" s="272" t="s">
        <v>86</v>
      </c>
      <c r="AV898" s="15" t="s">
        <v>84</v>
      </c>
      <c r="AW898" s="15" t="s">
        <v>32</v>
      </c>
      <c r="AX898" s="15" t="s">
        <v>76</v>
      </c>
      <c r="AY898" s="272" t="s">
        <v>191</v>
      </c>
    </row>
    <row r="899" spans="1:51" s="13" customFormat="1" ht="12">
      <c r="A899" s="13"/>
      <c r="B899" s="240"/>
      <c r="C899" s="241"/>
      <c r="D899" s="242" t="s">
        <v>200</v>
      </c>
      <c r="E899" s="243" t="s">
        <v>1</v>
      </c>
      <c r="F899" s="244" t="s">
        <v>84</v>
      </c>
      <c r="G899" s="241"/>
      <c r="H899" s="245">
        <v>1</v>
      </c>
      <c r="I899" s="246"/>
      <c r="J899" s="241"/>
      <c r="K899" s="241"/>
      <c r="L899" s="247"/>
      <c r="M899" s="248"/>
      <c r="N899" s="249"/>
      <c r="O899" s="249"/>
      <c r="P899" s="249"/>
      <c r="Q899" s="249"/>
      <c r="R899" s="249"/>
      <c r="S899" s="249"/>
      <c r="T899" s="250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1" t="s">
        <v>200</v>
      </c>
      <c r="AU899" s="251" t="s">
        <v>86</v>
      </c>
      <c r="AV899" s="13" t="s">
        <v>86</v>
      </c>
      <c r="AW899" s="13" t="s">
        <v>32</v>
      </c>
      <c r="AX899" s="13" t="s">
        <v>84</v>
      </c>
      <c r="AY899" s="251" t="s">
        <v>191</v>
      </c>
    </row>
    <row r="900" spans="1:65" s="2" customFormat="1" ht="55.5" customHeight="1">
      <c r="A900" s="39"/>
      <c r="B900" s="40"/>
      <c r="C900" s="227" t="s">
        <v>1479</v>
      </c>
      <c r="D900" s="227" t="s">
        <v>193</v>
      </c>
      <c r="E900" s="228" t="s">
        <v>1480</v>
      </c>
      <c r="F900" s="229" t="s">
        <v>1481</v>
      </c>
      <c r="G900" s="230" t="s">
        <v>400</v>
      </c>
      <c r="H900" s="231">
        <v>1</v>
      </c>
      <c r="I900" s="232"/>
      <c r="J900" s="233">
        <f>ROUND(I900*H900,2)</f>
        <v>0</v>
      </c>
      <c r="K900" s="229" t="s">
        <v>1</v>
      </c>
      <c r="L900" s="45"/>
      <c r="M900" s="234" t="s">
        <v>1</v>
      </c>
      <c r="N900" s="235" t="s">
        <v>41</v>
      </c>
      <c r="O900" s="92"/>
      <c r="P900" s="236">
        <f>O900*H900</f>
        <v>0</v>
      </c>
      <c r="Q900" s="236">
        <v>0</v>
      </c>
      <c r="R900" s="236">
        <f>Q900*H900</f>
        <v>0</v>
      </c>
      <c r="S900" s="236">
        <v>0</v>
      </c>
      <c r="T900" s="237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8" t="s">
        <v>309</v>
      </c>
      <c r="AT900" s="238" t="s">
        <v>193</v>
      </c>
      <c r="AU900" s="238" t="s">
        <v>86</v>
      </c>
      <c r="AY900" s="18" t="s">
        <v>191</v>
      </c>
      <c r="BE900" s="239">
        <f>IF(N900="základní",J900,0)</f>
        <v>0</v>
      </c>
      <c r="BF900" s="239">
        <f>IF(N900="snížená",J900,0)</f>
        <v>0</v>
      </c>
      <c r="BG900" s="239">
        <f>IF(N900="zákl. přenesená",J900,0)</f>
        <v>0</v>
      </c>
      <c r="BH900" s="239">
        <f>IF(N900="sníž. přenesená",J900,0)</f>
        <v>0</v>
      </c>
      <c r="BI900" s="239">
        <f>IF(N900="nulová",J900,0)</f>
        <v>0</v>
      </c>
      <c r="BJ900" s="18" t="s">
        <v>84</v>
      </c>
      <c r="BK900" s="239">
        <f>ROUND(I900*H900,2)</f>
        <v>0</v>
      </c>
      <c r="BL900" s="18" t="s">
        <v>309</v>
      </c>
      <c r="BM900" s="238" t="s">
        <v>1482</v>
      </c>
    </row>
    <row r="901" spans="1:51" s="15" customFormat="1" ht="12">
      <c r="A901" s="15"/>
      <c r="B901" s="263"/>
      <c r="C901" s="264"/>
      <c r="D901" s="242" t="s">
        <v>200</v>
      </c>
      <c r="E901" s="265" t="s">
        <v>1</v>
      </c>
      <c r="F901" s="266" t="s">
        <v>1483</v>
      </c>
      <c r="G901" s="264"/>
      <c r="H901" s="265" t="s">
        <v>1</v>
      </c>
      <c r="I901" s="267"/>
      <c r="J901" s="264"/>
      <c r="K901" s="264"/>
      <c r="L901" s="268"/>
      <c r="M901" s="269"/>
      <c r="N901" s="270"/>
      <c r="O901" s="270"/>
      <c r="P901" s="270"/>
      <c r="Q901" s="270"/>
      <c r="R901" s="270"/>
      <c r="S901" s="270"/>
      <c r="T901" s="271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72" t="s">
        <v>200</v>
      </c>
      <c r="AU901" s="272" t="s">
        <v>86</v>
      </c>
      <c r="AV901" s="15" t="s">
        <v>84</v>
      </c>
      <c r="AW901" s="15" t="s">
        <v>32</v>
      </c>
      <c r="AX901" s="15" t="s">
        <v>76</v>
      </c>
      <c r="AY901" s="272" t="s">
        <v>191</v>
      </c>
    </row>
    <row r="902" spans="1:51" s="15" customFormat="1" ht="12">
      <c r="A902" s="15"/>
      <c r="B902" s="263"/>
      <c r="C902" s="264"/>
      <c r="D902" s="242" t="s">
        <v>200</v>
      </c>
      <c r="E902" s="265" t="s">
        <v>1</v>
      </c>
      <c r="F902" s="266" t="s">
        <v>1484</v>
      </c>
      <c r="G902" s="264"/>
      <c r="H902" s="265" t="s">
        <v>1</v>
      </c>
      <c r="I902" s="267"/>
      <c r="J902" s="264"/>
      <c r="K902" s="264"/>
      <c r="L902" s="268"/>
      <c r="M902" s="269"/>
      <c r="N902" s="270"/>
      <c r="O902" s="270"/>
      <c r="P902" s="270"/>
      <c r="Q902" s="270"/>
      <c r="R902" s="270"/>
      <c r="S902" s="270"/>
      <c r="T902" s="271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2" t="s">
        <v>200</v>
      </c>
      <c r="AU902" s="272" t="s">
        <v>86</v>
      </c>
      <c r="AV902" s="15" t="s">
        <v>84</v>
      </c>
      <c r="AW902" s="15" t="s">
        <v>32</v>
      </c>
      <c r="AX902" s="15" t="s">
        <v>76</v>
      </c>
      <c r="AY902" s="272" t="s">
        <v>191</v>
      </c>
    </row>
    <row r="903" spans="1:51" s="15" customFormat="1" ht="12">
      <c r="A903" s="15"/>
      <c r="B903" s="263"/>
      <c r="C903" s="264"/>
      <c r="D903" s="242" t="s">
        <v>200</v>
      </c>
      <c r="E903" s="265" t="s">
        <v>1</v>
      </c>
      <c r="F903" s="266" t="s">
        <v>1485</v>
      </c>
      <c r="G903" s="264"/>
      <c r="H903" s="265" t="s">
        <v>1</v>
      </c>
      <c r="I903" s="267"/>
      <c r="J903" s="264"/>
      <c r="K903" s="264"/>
      <c r="L903" s="268"/>
      <c r="M903" s="269"/>
      <c r="N903" s="270"/>
      <c r="O903" s="270"/>
      <c r="P903" s="270"/>
      <c r="Q903" s="270"/>
      <c r="R903" s="270"/>
      <c r="S903" s="270"/>
      <c r="T903" s="271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72" t="s">
        <v>200</v>
      </c>
      <c r="AU903" s="272" t="s">
        <v>86</v>
      </c>
      <c r="AV903" s="15" t="s">
        <v>84</v>
      </c>
      <c r="AW903" s="15" t="s">
        <v>32</v>
      </c>
      <c r="AX903" s="15" t="s">
        <v>76</v>
      </c>
      <c r="AY903" s="272" t="s">
        <v>191</v>
      </c>
    </row>
    <row r="904" spans="1:51" s="15" customFormat="1" ht="12">
      <c r="A904" s="15"/>
      <c r="B904" s="263"/>
      <c r="C904" s="264"/>
      <c r="D904" s="242" t="s">
        <v>200</v>
      </c>
      <c r="E904" s="265" t="s">
        <v>1</v>
      </c>
      <c r="F904" s="266" t="s">
        <v>1486</v>
      </c>
      <c r="G904" s="264"/>
      <c r="H904" s="265" t="s">
        <v>1</v>
      </c>
      <c r="I904" s="267"/>
      <c r="J904" s="264"/>
      <c r="K904" s="264"/>
      <c r="L904" s="268"/>
      <c r="M904" s="269"/>
      <c r="N904" s="270"/>
      <c r="O904" s="270"/>
      <c r="P904" s="270"/>
      <c r="Q904" s="270"/>
      <c r="R904" s="270"/>
      <c r="S904" s="270"/>
      <c r="T904" s="271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72" t="s">
        <v>200</v>
      </c>
      <c r="AU904" s="272" t="s">
        <v>86</v>
      </c>
      <c r="AV904" s="15" t="s">
        <v>84</v>
      </c>
      <c r="AW904" s="15" t="s">
        <v>32</v>
      </c>
      <c r="AX904" s="15" t="s">
        <v>76</v>
      </c>
      <c r="AY904" s="272" t="s">
        <v>191</v>
      </c>
    </row>
    <row r="905" spans="1:51" s="13" customFormat="1" ht="12">
      <c r="A905" s="13"/>
      <c r="B905" s="240"/>
      <c r="C905" s="241"/>
      <c r="D905" s="242" t="s">
        <v>200</v>
      </c>
      <c r="E905" s="243" t="s">
        <v>1</v>
      </c>
      <c r="F905" s="244" t="s">
        <v>84</v>
      </c>
      <c r="G905" s="241"/>
      <c r="H905" s="245">
        <v>1</v>
      </c>
      <c r="I905" s="246"/>
      <c r="J905" s="241"/>
      <c r="K905" s="241"/>
      <c r="L905" s="247"/>
      <c r="M905" s="248"/>
      <c r="N905" s="249"/>
      <c r="O905" s="249"/>
      <c r="P905" s="249"/>
      <c r="Q905" s="249"/>
      <c r="R905" s="249"/>
      <c r="S905" s="249"/>
      <c r="T905" s="250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1" t="s">
        <v>200</v>
      </c>
      <c r="AU905" s="251" t="s">
        <v>86</v>
      </c>
      <c r="AV905" s="13" t="s">
        <v>86</v>
      </c>
      <c r="AW905" s="13" t="s">
        <v>32</v>
      </c>
      <c r="AX905" s="13" t="s">
        <v>84</v>
      </c>
      <c r="AY905" s="251" t="s">
        <v>191</v>
      </c>
    </row>
    <row r="906" spans="1:65" s="2" customFormat="1" ht="55.5" customHeight="1">
      <c r="A906" s="39"/>
      <c r="B906" s="40"/>
      <c r="C906" s="227" t="s">
        <v>1487</v>
      </c>
      <c r="D906" s="227" t="s">
        <v>193</v>
      </c>
      <c r="E906" s="228" t="s">
        <v>1488</v>
      </c>
      <c r="F906" s="229" t="s">
        <v>1489</v>
      </c>
      <c r="G906" s="230" t="s">
        <v>400</v>
      </c>
      <c r="H906" s="231">
        <v>1</v>
      </c>
      <c r="I906" s="232"/>
      <c r="J906" s="233">
        <f>ROUND(I906*H906,2)</f>
        <v>0</v>
      </c>
      <c r="K906" s="229" t="s">
        <v>1</v>
      </c>
      <c r="L906" s="45"/>
      <c r="M906" s="234" t="s">
        <v>1</v>
      </c>
      <c r="N906" s="235" t="s">
        <v>41</v>
      </c>
      <c r="O906" s="92"/>
      <c r="P906" s="236">
        <f>O906*H906</f>
        <v>0</v>
      </c>
      <c r="Q906" s="236">
        <v>0</v>
      </c>
      <c r="R906" s="236">
        <f>Q906*H906</f>
        <v>0</v>
      </c>
      <c r="S906" s="236">
        <v>0</v>
      </c>
      <c r="T906" s="237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38" t="s">
        <v>309</v>
      </c>
      <c r="AT906" s="238" t="s">
        <v>193</v>
      </c>
      <c r="AU906" s="238" t="s">
        <v>86</v>
      </c>
      <c r="AY906" s="18" t="s">
        <v>191</v>
      </c>
      <c r="BE906" s="239">
        <f>IF(N906="základní",J906,0)</f>
        <v>0</v>
      </c>
      <c r="BF906" s="239">
        <f>IF(N906="snížená",J906,0)</f>
        <v>0</v>
      </c>
      <c r="BG906" s="239">
        <f>IF(N906="zákl. přenesená",J906,0)</f>
        <v>0</v>
      </c>
      <c r="BH906" s="239">
        <f>IF(N906="sníž. přenesená",J906,0)</f>
        <v>0</v>
      </c>
      <c r="BI906" s="239">
        <f>IF(N906="nulová",J906,0)</f>
        <v>0</v>
      </c>
      <c r="BJ906" s="18" t="s">
        <v>84</v>
      </c>
      <c r="BK906" s="239">
        <f>ROUND(I906*H906,2)</f>
        <v>0</v>
      </c>
      <c r="BL906" s="18" t="s">
        <v>309</v>
      </c>
      <c r="BM906" s="238" t="s">
        <v>1490</v>
      </c>
    </row>
    <row r="907" spans="1:51" s="15" customFormat="1" ht="12">
      <c r="A907" s="15"/>
      <c r="B907" s="263"/>
      <c r="C907" s="264"/>
      <c r="D907" s="242" t="s">
        <v>200</v>
      </c>
      <c r="E907" s="265" t="s">
        <v>1</v>
      </c>
      <c r="F907" s="266" t="s">
        <v>1491</v>
      </c>
      <c r="G907" s="264"/>
      <c r="H907" s="265" t="s">
        <v>1</v>
      </c>
      <c r="I907" s="267"/>
      <c r="J907" s="264"/>
      <c r="K907" s="264"/>
      <c r="L907" s="268"/>
      <c r="M907" s="269"/>
      <c r="N907" s="270"/>
      <c r="O907" s="270"/>
      <c r="P907" s="270"/>
      <c r="Q907" s="270"/>
      <c r="R907" s="270"/>
      <c r="S907" s="270"/>
      <c r="T907" s="271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72" t="s">
        <v>200</v>
      </c>
      <c r="AU907" s="272" t="s">
        <v>86</v>
      </c>
      <c r="AV907" s="15" t="s">
        <v>84</v>
      </c>
      <c r="AW907" s="15" t="s">
        <v>32</v>
      </c>
      <c r="AX907" s="15" t="s">
        <v>76</v>
      </c>
      <c r="AY907" s="272" t="s">
        <v>191</v>
      </c>
    </row>
    <row r="908" spans="1:51" s="15" customFormat="1" ht="12">
      <c r="A908" s="15"/>
      <c r="B908" s="263"/>
      <c r="C908" s="264"/>
      <c r="D908" s="242" t="s">
        <v>200</v>
      </c>
      <c r="E908" s="265" t="s">
        <v>1</v>
      </c>
      <c r="F908" s="266" t="s">
        <v>1492</v>
      </c>
      <c r="G908" s="264"/>
      <c r="H908" s="265" t="s">
        <v>1</v>
      </c>
      <c r="I908" s="267"/>
      <c r="J908" s="264"/>
      <c r="K908" s="264"/>
      <c r="L908" s="268"/>
      <c r="M908" s="269"/>
      <c r="N908" s="270"/>
      <c r="O908" s="270"/>
      <c r="P908" s="270"/>
      <c r="Q908" s="270"/>
      <c r="R908" s="270"/>
      <c r="S908" s="270"/>
      <c r="T908" s="271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72" t="s">
        <v>200</v>
      </c>
      <c r="AU908" s="272" t="s">
        <v>86</v>
      </c>
      <c r="AV908" s="15" t="s">
        <v>84</v>
      </c>
      <c r="AW908" s="15" t="s">
        <v>32</v>
      </c>
      <c r="AX908" s="15" t="s">
        <v>76</v>
      </c>
      <c r="AY908" s="272" t="s">
        <v>191</v>
      </c>
    </row>
    <row r="909" spans="1:51" s="15" customFormat="1" ht="12">
      <c r="A909" s="15"/>
      <c r="B909" s="263"/>
      <c r="C909" s="264"/>
      <c r="D909" s="242" t="s">
        <v>200</v>
      </c>
      <c r="E909" s="265" t="s">
        <v>1</v>
      </c>
      <c r="F909" s="266" t="s">
        <v>1485</v>
      </c>
      <c r="G909" s="264"/>
      <c r="H909" s="265" t="s">
        <v>1</v>
      </c>
      <c r="I909" s="267"/>
      <c r="J909" s="264"/>
      <c r="K909" s="264"/>
      <c r="L909" s="268"/>
      <c r="M909" s="269"/>
      <c r="N909" s="270"/>
      <c r="O909" s="270"/>
      <c r="P909" s="270"/>
      <c r="Q909" s="270"/>
      <c r="R909" s="270"/>
      <c r="S909" s="270"/>
      <c r="T909" s="271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72" t="s">
        <v>200</v>
      </c>
      <c r="AU909" s="272" t="s">
        <v>86</v>
      </c>
      <c r="AV909" s="15" t="s">
        <v>84</v>
      </c>
      <c r="AW909" s="15" t="s">
        <v>32</v>
      </c>
      <c r="AX909" s="15" t="s">
        <v>76</v>
      </c>
      <c r="AY909" s="272" t="s">
        <v>191</v>
      </c>
    </row>
    <row r="910" spans="1:51" s="15" customFormat="1" ht="12">
      <c r="A910" s="15"/>
      <c r="B910" s="263"/>
      <c r="C910" s="264"/>
      <c r="D910" s="242" t="s">
        <v>200</v>
      </c>
      <c r="E910" s="265" t="s">
        <v>1</v>
      </c>
      <c r="F910" s="266" t="s">
        <v>1493</v>
      </c>
      <c r="G910" s="264"/>
      <c r="H910" s="265" t="s">
        <v>1</v>
      </c>
      <c r="I910" s="267"/>
      <c r="J910" s="264"/>
      <c r="K910" s="264"/>
      <c r="L910" s="268"/>
      <c r="M910" s="269"/>
      <c r="N910" s="270"/>
      <c r="O910" s="270"/>
      <c r="P910" s="270"/>
      <c r="Q910" s="270"/>
      <c r="R910" s="270"/>
      <c r="S910" s="270"/>
      <c r="T910" s="271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72" t="s">
        <v>200</v>
      </c>
      <c r="AU910" s="272" t="s">
        <v>86</v>
      </c>
      <c r="AV910" s="15" t="s">
        <v>84</v>
      </c>
      <c r="AW910" s="15" t="s">
        <v>32</v>
      </c>
      <c r="AX910" s="15" t="s">
        <v>76</v>
      </c>
      <c r="AY910" s="272" t="s">
        <v>191</v>
      </c>
    </row>
    <row r="911" spans="1:51" s="13" customFormat="1" ht="12">
      <c r="A911" s="13"/>
      <c r="B911" s="240"/>
      <c r="C911" s="241"/>
      <c r="D911" s="242" t="s">
        <v>200</v>
      </c>
      <c r="E911" s="243" t="s">
        <v>1</v>
      </c>
      <c r="F911" s="244" t="s">
        <v>84</v>
      </c>
      <c r="G911" s="241"/>
      <c r="H911" s="245">
        <v>1</v>
      </c>
      <c r="I911" s="246"/>
      <c r="J911" s="241"/>
      <c r="K911" s="241"/>
      <c r="L911" s="247"/>
      <c r="M911" s="248"/>
      <c r="N911" s="249"/>
      <c r="O911" s="249"/>
      <c r="P911" s="249"/>
      <c r="Q911" s="249"/>
      <c r="R911" s="249"/>
      <c r="S911" s="249"/>
      <c r="T911" s="250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1" t="s">
        <v>200</v>
      </c>
      <c r="AU911" s="251" t="s">
        <v>86</v>
      </c>
      <c r="AV911" s="13" t="s">
        <v>86</v>
      </c>
      <c r="AW911" s="13" t="s">
        <v>32</v>
      </c>
      <c r="AX911" s="13" t="s">
        <v>84</v>
      </c>
      <c r="AY911" s="251" t="s">
        <v>191</v>
      </c>
    </row>
    <row r="912" spans="1:65" s="2" customFormat="1" ht="55.5" customHeight="1">
      <c r="A912" s="39"/>
      <c r="B912" s="40"/>
      <c r="C912" s="227" t="s">
        <v>1494</v>
      </c>
      <c r="D912" s="227" t="s">
        <v>193</v>
      </c>
      <c r="E912" s="228" t="s">
        <v>1495</v>
      </c>
      <c r="F912" s="229" t="s">
        <v>1496</v>
      </c>
      <c r="G912" s="230" t="s">
        <v>400</v>
      </c>
      <c r="H912" s="231">
        <v>1</v>
      </c>
      <c r="I912" s="232"/>
      <c r="J912" s="233">
        <f>ROUND(I912*H912,2)</f>
        <v>0</v>
      </c>
      <c r="K912" s="229" t="s">
        <v>1</v>
      </c>
      <c r="L912" s="45"/>
      <c r="M912" s="234" t="s">
        <v>1</v>
      </c>
      <c r="N912" s="235" t="s">
        <v>41</v>
      </c>
      <c r="O912" s="92"/>
      <c r="P912" s="236">
        <f>O912*H912</f>
        <v>0</v>
      </c>
      <c r="Q912" s="236">
        <v>0</v>
      </c>
      <c r="R912" s="236">
        <f>Q912*H912</f>
        <v>0</v>
      </c>
      <c r="S912" s="236">
        <v>0</v>
      </c>
      <c r="T912" s="237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38" t="s">
        <v>309</v>
      </c>
      <c r="AT912" s="238" t="s">
        <v>193</v>
      </c>
      <c r="AU912" s="238" t="s">
        <v>86</v>
      </c>
      <c r="AY912" s="18" t="s">
        <v>191</v>
      </c>
      <c r="BE912" s="239">
        <f>IF(N912="základní",J912,0)</f>
        <v>0</v>
      </c>
      <c r="BF912" s="239">
        <f>IF(N912="snížená",J912,0)</f>
        <v>0</v>
      </c>
      <c r="BG912" s="239">
        <f>IF(N912="zákl. přenesená",J912,0)</f>
        <v>0</v>
      </c>
      <c r="BH912" s="239">
        <f>IF(N912="sníž. přenesená",J912,0)</f>
        <v>0</v>
      </c>
      <c r="BI912" s="239">
        <f>IF(N912="nulová",J912,0)</f>
        <v>0</v>
      </c>
      <c r="BJ912" s="18" t="s">
        <v>84</v>
      </c>
      <c r="BK912" s="239">
        <f>ROUND(I912*H912,2)</f>
        <v>0</v>
      </c>
      <c r="BL912" s="18" t="s">
        <v>309</v>
      </c>
      <c r="BM912" s="238" t="s">
        <v>1497</v>
      </c>
    </row>
    <row r="913" spans="1:51" s="15" customFormat="1" ht="12">
      <c r="A913" s="15"/>
      <c r="B913" s="263"/>
      <c r="C913" s="264"/>
      <c r="D913" s="242" t="s">
        <v>200</v>
      </c>
      <c r="E913" s="265" t="s">
        <v>1</v>
      </c>
      <c r="F913" s="266" t="s">
        <v>1498</v>
      </c>
      <c r="G913" s="264"/>
      <c r="H913" s="265" t="s">
        <v>1</v>
      </c>
      <c r="I913" s="267"/>
      <c r="J913" s="264"/>
      <c r="K913" s="264"/>
      <c r="L913" s="268"/>
      <c r="M913" s="269"/>
      <c r="N913" s="270"/>
      <c r="O913" s="270"/>
      <c r="P913" s="270"/>
      <c r="Q913" s="270"/>
      <c r="R913" s="270"/>
      <c r="S913" s="270"/>
      <c r="T913" s="271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72" t="s">
        <v>200</v>
      </c>
      <c r="AU913" s="272" t="s">
        <v>86</v>
      </c>
      <c r="AV913" s="15" t="s">
        <v>84</v>
      </c>
      <c r="AW913" s="15" t="s">
        <v>32</v>
      </c>
      <c r="AX913" s="15" t="s">
        <v>76</v>
      </c>
      <c r="AY913" s="272" t="s">
        <v>191</v>
      </c>
    </row>
    <row r="914" spans="1:51" s="15" customFormat="1" ht="12">
      <c r="A914" s="15"/>
      <c r="B914" s="263"/>
      <c r="C914" s="264"/>
      <c r="D914" s="242" t="s">
        <v>200</v>
      </c>
      <c r="E914" s="265" t="s">
        <v>1</v>
      </c>
      <c r="F914" s="266" t="s">
        <v>1499</v>
      </c>
      <c r="G914" s="264"/>
      <c r="H914" s="265" t="s">
        <v>1</v>
      </c>
      <c r="I914" s="267"/>
      <c r="J914" s="264"/>
      <c r="K914" s="264"/>
      <c r="L914" s="268"/>
      <c r="M914" s="269"/>
      <c r="N914" s="270"/>
      <c r="O914" s="270"/>
      <c r="P914" s="270"/>
      <c r="Q914" s="270"/>
      <c r="R914" s="270"/>
      <c r="S914" s="270"/>
      <c r="T914" s="271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2" t="s">
        <v>200</v>
      </c>
      <c r="AU914" s="272" t="s">
        <v>86</v>
      </c>
      <c r="AV914" s="15" t="s">
        <v>84</v>
      </c>
      <c r="AW914" s="15" t="s">
        <v>32</v>
      </c>
      <c r="AX914" s="15" t="s">
        <v>76</v>
      </c>
      <c r="AY914" s="272" t="s">
        <v>191</v>
      </c>
    </row>
    <row r="915" spans="1:51" s="15" customFormat="1" ht="12">
      <c r="A915" s="15"/>
      <c r="B915" s="263"/>
      <c r="C915" s="264"/>
      <c r="D915" s="242" t="s">
        <v>200</v>
      </c>
      <c r="E915" s="265" t="s">
        <v>1</v>
      </c>
      <c r="F915" s="266" t="s">
        <v>1500</v>
      </c>
      <c r="G915" s="264"/>
      <c r="H915" s="265" t="s">
        <v>1</v>
      </c>
      <c r="I915" s="267"/>
      <c r="J915" s="264"/>
      <c r="K915" s="264"/>
      <c r="L915" s="268"/>
      <c r="M915" s="269"/>
      <c r="N915" s="270"/>
      <c r="O915" s="270"/>
      <c r="P915" s="270"/>
      <c r="Q915" s="270"/>
      <c r="R915" s="270"/>
      <c r="S915" s="270"/>
      <c r="T915" s="271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72" t="s">
        <v>200</v>
      </c>
      <c r="AU915" s="272" t="s">
        <v>86</v>
      </c>
      <c r="AV915" s="15" t="s">
        <v>84</v>
      </c>
      <c r="AW915" s="15" t="s">
        <v>32</v>
      </c>
      <c r="AX915" s="15" t="s">
        <v>76</v>
      </c>
      <c r="AY915" s="272" t="s">
        <v>191</v>
      </c>
    </row>
    <row r="916" spans="1:51" s="15" customFormat="1" ht="12">
      <c r="A916" s="15"/>
      <c r="B916" s="263"/>
      <c r="C916" s="264"/>
      <c r="D916" s="242" t="s">
        <v>200</v>
      </c>
      <c r="E916" s="265" t="s">
        <v>1</v>
      </c>
      <c r="F916" s="266" t="s">
        <v>1501</v>
      </c>
      <c r="G916" s="264"/>
      <c r="H916" s="265" t="s">
        <v>1</v>
      </c>
      <c r="I916" s="267"/>
      <c r="J916" s="264"/>
      <c r="K916" s="264"/>
      <c r="L916" s="268"/>
      <c r="M916" s="269"/>
      <c r="N916" s="270"/>
      <c r="O916" s="270"/>
      <c r="P916" s="270"/>
      <c r="Q916" s="270"/>
      <c r="R916" s="270"/>
      <c r="S916" s="270"/>
      <c r="T916" s="271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2" t="s">
        <v>200</v>
      </c>
      <c r="AU916" s="272" t="s">
        <v>86</v>
      </c>
      <c r="AV916" s="15" t="s">
        <v>84</v>
      </c>
      <c r="AW916" s="15" t="s">
        <v>32</v>
      </c>
      <c r="AX916" s="15" t="s">
        <v>76</v>
      </c>
      <c r="AY916" s="272" t="s">
        <v>191</v>
      </c>
    </row>
    <row r="917" spans="1:51" s="13" customFormat="1" ht="12">
      <c r="A917" s="13"/>
      <c r="B917" s="240"/>
      <c r="C917" s="241"/>
      <c r="D917" s="242" t="s">
        <v>200</v>
      </c>
      <c r="E917" s="243" t="s">
        <v>1</v>
      </c>
      <c r="F917" s="244" t="s">
        <v>84</v>
      </c>
      <c r="G917" s="241"/>
      <c r="H917" s="245">
        <v>1</v>
      </c>
      <c r="I917" s="246"/>
      <c r="J917" s="241"/>
      <c r="K917" s="241"/>
      <c r="L917" s="247"/>
      <c r="M917" s="248"/>
      <c r="N917" s="249"/>
      <c r="O917" s="249"/>
      <c r="P917" s="249"/>
      <c r="Q917" s="249"/>
      <c r="R917" s="249"/>
      <c r="S917" s="249"/>
      <c r="T917" s="250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1" t="s">
        <v>200</v>
      </c>
      <c r="AU917" s="251" t="s">
        <v>86</v>
      </c>
      <c r="AV917" s="13" t="s">
        <v>86</v>
      </c>
      <c r="AW917" s="13" t="s">
        <v>32</v>
      </c>
      <c r="AX917" s="13" t="s">
        <v>84</v>
      </c>
      <c r="AY917" s="251" t="s">
        <v>191</v>
      </c>
    </row>
    <row r="918" spans="1:65" s="2" customFormat="1" ht="55.5" customHeight="1">
      <c r="A918" s="39"/>
      <c r="B918" s="40"/>
      <c r="C918" s="227" t="s">
        <v>1502</v>
      </c>
      <c r="D918" s="227" t="s">
        <v>193</v>
      </c>
      <c r="E918" s="228" t="s">
        <v>1503</v>
      </c>
      <c r="F918" s="229" t="s">
        <v>1504</v>
      </c>
      <c r="G918" s="230" t="s">
        <v>400</v>
      </c>
      <c r="H918" s="231">
        <v>1</v>
      </c>
      <c r="I918" s="232"/>
      <c r="J918" s="233">
        <f>ROUND(I918*H918,2)</f>
        <v>0</v>
      </c>
      <c r="K918" s="229" t="s">
        <v>1</v>
      </c>
      <c r="L918" s="45"/>
      <c r="M918" s="234" t="s">
        <v>1</v>
      </c>
      <c r="N918" s="235" t="s">
        <v>41</v>
      </c>
      <c r="O918" s="92"/>
      <c r="P918" s="236">
        <f>O918*H918</f>
        <v>0</v>
      </c>
      <c r="Q918" s="236">
        <v>0</v>
      </c>
      <c r="R918" s="236">
        <f>Q918*H918</f>
        <v>0</v>
      </c>
      <c r="S918" s="236">
        <v>0</v>
      </c>
      <c r="T918" s="237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8" t="s">
        <v>309</v>
      </c>
      <c r="AT918" s="238" t="s">
        <v>193</v>
      </c>
      <c r="AU918" s="238" t="s">
        <v>86</v>
      </c>
      <c r="AY918" s="18" t="s">
        <v>191</v>
      </c>
      <c r="BE918" s="239">
        <f>IF(N918="základní",J918,0)</f>
        <v>0</v>
      </c>
      <c r="BF918" s="239">
        <f>IF(N918="snížená",J918,0)</f>
        <v>0</v>
      </c>
      <c r="BG918" s="239">
        <f>IF(N918="zákl. přenesená",J918,0)</f>
        <v>0</v>
      </c>
      <c r="BH918" s="239">
        <f>IF(N918="sníž. přenesená",J918,0)</f>
        <v>0</v>
      </c>
      <c r="BI918" s="239">
        <f>IF(N918="nulová",J918,0)</f>
        <v>0</v>
      </c>
      <c r="BJ918" s="18" t="s">
        <v>84</v>
      </c>
      <c r="BK918" s="239">
        <f>ROUND(I918*H918,2)</f>
        <v>0</v>
      </c>
      <c r="BL918" s="18" t="s">
        <v>309</v>
      </c>
      <c r="BM918" s="238" t="s">
        <v>1505</v>
      </c>
    </row>
    <row r="919" spans="1:51" s="15" customFormat="1" ht="12">
      <c r="A919" s="15"/>
      <c r="B919" s="263"/>
      <c r="C919" s="264"/>
      <c r="D919" s="242" t="s">
        <v>200</v>
      </c>
      <c r="E919" s="265" t="s">
        <v>1</v>
      </c>
      <c r="F919" s="266" t="s">
        <v>1506</v>
      </c>
      <c r="G919" s="264"/>
      <c r="H919" s="265" t="s">
        <v>1</v>
      </c>
      <c r="I919" s="267"/>
      <c r="J919" s="264"/>
      <c r="K919" s="264"/>
      <c r="L919" s="268"/>
      <c r="M919" s="269"/>
      <c r="N919" s="270"/>
      <c r="O919" s="270"/>
      <c r="P919" s="270"/>
      <c r="Q919" s="270"/>
      <c r="R919" s="270"/>
      <c r="S919" s="270"/>
      <c r="T919" s="271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72" t="s">
        <v>200</v>
      </c>
      <c r="AU919" s="272" t="s">
        <v>86</v>
      </c>
      <c r="AV919" s="15" t="s">
        <v>84</v>
      </c>
      <c r="AW919" s="15" t="s">
        <v>32</v>
      </c>
      <c r="AX919" s="15" t="s">
        <v>76</v>
      </c>
      <c r="AY919" s="272" t="s">
        <v>191</v>
      </c>
    </row>
    <row r="920" spans="1:51" s="15" customFormat="1" ht="12">
      <c r="A920" s="15"/>
      <c r="B920" s="263"/>
      <c r="C920" s="264"/>
      <c r="D920" s="242" t="s">
        <v>200</v>
      </c>
      <c r="E920" s="265" t="s">
        <v>1</v>
      </c>
      <c r="F920" s="266" t="s">
        <v>1507</v>
      </c>
      <c r="G920" s="264"/>
      <c r="H920" s="265" t="s">
        <v>1</v>
      </c>
      <c r="I920" s="267"/>
      <c r="J920" s="264"/>
      <c r="K920" s="264"/>
      <c r="L920" s="268"/>
      <c r="M920" s="269"/>
      <c r="N920" s="270"/>
      <c r="O920" s="270"/>
      <c r="P920" s="270"/>
      <c r="Q920" s="270"/>
      <c r="R920" s="270"/>
      <c r="S920" s="270"/>
      <c r="T920" s="271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2" t="s">
        <v>200</v>
      </c>
      <c r="AU920" s="272" t="s">
        <v>86</v>
      </c>
      <c r="AV920" s="15" t="s">
        <v>84</v>
      </c>
      <c r="AW920" s="15" t="s">
        <v>32</v>
      </c>
      <c r="AX920" s="15" t="s">
        <v>76</v>
      </c>
      <c r="AY920" s="272" t="s">
        <v>191</v>
      </c>
    </row>
    <row r="921" spans="1:51" s="15" customFormat="1" ht="12">
      <c r="A921" s="15"/>
      <c r="B921" s="263"/>
      <c r="C921" s="264"/>
      <c r="D921" s="242" t="s">
        <v>200</v>
      </c>
      <c r="E921" s="265" t="s">
        <v>1</v>
      </c>
      <c r="F921" s="266" t="s">
        <v>1508</v>
      </c>
      <c r="G921" s="264"/>
      <c r="H921" s="265" t="s">
        <v>1</v>
      </c>
      <c r="I921" s="267"/>
      <c r="J921" s="264"/>
      <c r="K921" s="264"/>
      <c r="L921" s="268"/>
      <c r="M921" s="269"/>
      <c r="N921" s="270"/>
      <c r="O921" s="270"/>
      <c r="P921" s="270"/>
      <c r="Q921" s="270"/>
      <c r="R921" s="270"/>
      <c r="S921" s="270"/>
      <c r="T921" s="271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72" t="s">
        <v>200</v>
      </c>
      <c r="AU921" s="272" t="s">
        <v>86</v>
      </c>
      <c r="AV921" s="15" t="s">
        <v>84</v>
      </c>
      <c r="AW921" s="15" t="s">
        <v>32</v>
      </c>
      <c r="AX921" s="15" t="s">
        <v>76</v>
      </c>
      <c r="AY921" s="272" t="s">
        <v>191</v>
      </c>
    </row>
    <row r="922" spans="1:51" s="15" customFormat="1" ht="12">
      <c r="A922" s="15"/>
      <c r="B922" s="263"/>
      <c r="C922" s="264"/>
      <c r="D922" s="242" t="s">
        <v>200</v>
      </c>
      <c r="E922" s="265" t="s">
        <v>1</v>
      </c>
      <c r="F922" s="266" t="s">
        <v>1509</v>
      </c>
      <c r="G922" s="264"/>
      <c r="H922" s="265" t="s">
        <v>1</v>
      </c>
      <c r="I922" s="267"/>
      <c r="J922" s="264"/>
      <c r="K922" s="264"/>
      <c r="L922" s="268"/>
      <c r="M922" s="269"/>
      <c r="N922" s="270"/>
      <c r="O922" s="270"/>
      <c r="P922" s="270"/>
      <c r="Q922" s="270"/>
      <c r="R922" s="270"/>
      <c r="S922" s="270"/>
      <c r="T922" s="271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72" t="s">
        <v>200</v>
      </c>
      <c r="AU922" s="272" t="s">
        <v>86</v>
      </c>
      <c r="AV922" s="15" t="s">
        <v>84</v>
      </c>
      <c r="AW922" s="15" t="s">
        <v>32</v>
      </c>
      <c r="AX922" s="15" t="s">
        <v>76</v>
      </c>
      <c r="AY922" s="272" t="s">
        <v>191</v>
      </c>
    </row>
    <row r="923" spans="1:51" s="13" customFormat="1" ht="12">
      <c r="A923" s="13"/>
      <c r="B923" s="240"/>
      <c r="C923" s="241"/>
      <c r="D923" s="242" t="s">
        <v>200</v>
      </c>
      <c r="E923" s="243" t="s">
        <v>1</v>
      </c>
      <c r="F923" s="244" t="s">
        <v>84</v>
      </c>
      <c r="G923" s="241"/>
      <c r="H923" s="245">
        <v>1</v>
      </c>
      <c r="I923" s="246"/>
      <c r="J923" s="241"/>
      <c r="K923" s="241"/>
      <c r="L923" s="247"/>
      <c r="M923" s="248"/>
      <c r="N923" s="249"/>
      <c r="O923" s="249"/>
      <c r="P923" s="249"/>
      <c r="Q923" s="249"/>
      <c r="R923" s="249"/>
      <c r="S923" s="249"/>
      <c r="T923" s="250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1" t="s">
        <v>200</v>
      </c>
      <c r="AU923" s="251" t="s">
        <v>86</v>
      </c>
      <c r="AV923" s="13" t="s">
        <v>86</v>
      </c>
      <c r="AW923" s="13" t="s">
        <v>32</v>
      </c>
      <c r="AX923" s="13" t="s">
        <v>84</v>
      </c>
      <c r="AY923" s="251" t="s">
        <v>191</v>
      </c>
    </row>
    <row r="924" spans="1:65" s="2" customFormat="1" ht="55.5" customHeight="1">
      <c r="A924" s="39"/>
      <c r="B924" s="40"/>
      <c r="C924" s="227" t="s">
        <v>1510</v>
      </c>
      <c r="D924" s="227" t="s">
        <v>193</v>
      </c>
      <c r="E924" s="228" t="s">
        <v>1511</v>
      </c>
      <c r="F924" s="229" t="s">
        <v>1512</v>
      </c>
      <c r="G924" s="230" t="s">
        <v>400</v>
      </c>
      <c r="H924" s="231">
        <v>1</v>
      </c>
      <c r="I924" s="232"/>
      <c r="J924" s="233">
        <f>ROUND(I924*H924,2)</f>
        <v>0</v>
      </c>
      <c r="K924" s="229" t="s">
        <v>1</v>
      </c>
      <c r="L924" s="45"/>
      <c r="M924" s="234" t="s">
        <v>1</v>
      </c>
      <c r="N924" s="235" t="s">
        <v>41</v>
      </c>
      <c r="O924" s="92"/>
      <c r="P924" s="236">
        <f>O924*H924</f>
        <v>0</v>
      </c>
      <c r="Q924" s="236">
        <v>0</v>
      </c>
      <c r="R924" s="236">
        <f>Q924*H924</f>
        <v>0</v>
      </c>
      <c r="S924" s="236">
        <v>0</v>
      </c>
      <c r="T924" s="237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8" t="s">
        <v>309</v>
      </c>
      <c r="AT924" s="238" t="s">
        <v>193</v>
      </c>
      <c r="AU924" s="238" t="s">
        <v>86</v>
      </c>
      <c r="AY924" s="18" t="s">
        <v>191</v>
      </c>
      <c r="BE924" s="239">
        <f>IF(N924="základní",J924,0)</f>
        <v>0</v>
      </c>
      <c r="BF924" s="239">
        <f>IF(N924="snížená",J924,0)</f>
        <v>0</v>
      </c>
      <c r="BG924" s="239">
        <f>IF(N924="zákl. přenesená",J924,0)</f>
        <v>0</v>
      </c>
      <c r="BH924" s="239">
        <f>IF(N924="sníž. přenesená",J924,0)</f>
        <v>0</v>
      </c>
      <c r="BI924" s="239">
        <f>IF(N924="nulová",J924,0)</f>
        <v>0</v>
      </c>
      <c r="BJ924" s="18" t="s">
        <v>84</v>
      </c>
      <c r="BK924" s="239">
        <f>ROUND(I924*H924,2)</f>
        <v>0</v>
      </c>
      <c r="BL924" s="18" t="s">
        <v>309</v>
      </c>
      <c r="BM924" s="238" t="s">
        <v>1513</v>
      </c>
    </row>
    <row r="925" spans="1:51" s="15" customFormat="1" ht="12">
      <c r="A925" s="15"/>
      <c r="B925" s="263"/>
      <c r="C925" s="264"/>
      <c r="D925" s="242" t="s">
        <v>200</v>
      </c>
      <c r="E925" s="265" t="s">
        <v>1</v>
      </c>
      <c r="F925" s="266" t="s">
        <v>1498</v>
      </c>
      <c r="G925" s="264"/>
      <c r="H925" s="265" t="s">
        <v>1</v>
      </c>
      <c r="I925" s="267"/>
      <c r="J925" s="264"/>
      <c r="K925" s="264"/>
      <c r="L925" s="268"/>
      <c r="M925" s="269"/>
      <c r="N925" s="270"/>
      <c r="O925" s="270"/>
      <c r="P925" s="270"/>
      <c r="Q925" s="270"/>
      <c r="R925" s="270"/>
      <c r="S925" s="270"/>
      <c r="T925" s="271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72" t="s">
        <v>200</v>
      </c>
      <c r="AU925" s="272" t="s">
        <v>86</v>
      </c>
      <c r="AV925" s="15" t="s">
        <v>84</v>
      </c>
      <c r="AW925" s="15" t="s">
        <v>32</v>
      </c>
      <c r="AX925" s="15" t="s">
        <v>76</v>
      </c>
      <c r="AY925" s="272" t="s">
        <v>191</v>
      </c>
    </row>
    <row r="926" spans="1:51" s="15" customFormat="1" ht="12">
      <c r="A926" s="15"/>
      <c r="B926" s="263"/>
      <c r="C926" s="264"/>
      <c r="D926" s="242" t="s">
        <v>200</v>
      </c>
      <c r="E926" s="265" t="s">
        <v>1</v>
      </c>
      <c r="F926" s="266" t="s">
        <v>1514</v>
      </c>
      <c r="G926" s="264"/>
      <c r="H926" s="265" t="s">
        <v>1</v>
      </c>
      <c r="I926" s="267"/>
      <c r="J926" s="264"/>
      <c r="K926" s="264"/>
      <c r="L926" s="268"/>
      <c r="M926" s="269"/>
      <c r="N926" s="270"/>
      <c r="O926" s="270"/>
      <c r="P926" s="270"/>
      <c r="Q926" s="270"/>
      <c r="R926" s="270"/>
      <c r="S926" s="270"/>
      <c r="T926" s="271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72" t="s">
        <v>200</v>
      </c>
      <c r="AU926" s="272" t="s">
        <v>86</v>
      </c>
      <c r="AV926" s="15" t="s">
        <v>84</v>
      </c>
      <c r="AW926" s="15" t="s">
        <v>32</v>
      </c>
      <c r="AX926" s="15" t="s">
        <v>76</v>
      </c>
      <c r="AY926" s="272" t="s">
        <v>191</v>
      </c>
    </row>
    <row r="927" spans="1:51" s="15" customFormat="1" ht="12">
      <c r="A927" s="15"/>
      <c r="B927" s="263"/>
      <c r="C927" s="264"/>
      <c r="D927" s="242" t="s">
        <v>200</v>
      </c>
      <c r="E927" s="265" t="s">
        <v>1</v>
      </c>
      <c r="F927" s="266" t="s">
        <v>1515</v>
      </c>
      <c r="G927" s="264"/>
      <c r="H927" s="265" t="s">
        <v>1</v>
      </c>
      <c r="I927" s="267"/>
      <c r="J927" s="264"/>
      <c r="K927" s="264"/>
      <c r="L927" s="268"/>
      <c r="M927" s="269"/>
      <c r="N927" s="270"/>
      <c r="O927" s="270"/>
      <c r="P927" s="270"/>
      <c r="Q927" s="270"/>
      <c r="R927" s="270"/>
      <c r="S927" s="270"/>
      <c r="T927" s="271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72" t="s">
        <v>200</v>
      </c>
      <c r="AU927" s="272" t="s">
        <v>86</v>
      </c>
      <c r="AV927" s="15" t="s">
        <v>84</v>
      </c>
      <c r="AW927" s="15" t="s">
        <v>32</v>
      </c>
      <c r="AX927" s="15" t="s">
        <v>76</v>
      </c>
      <c r="AY927" s="272" t="s">
        <v>191</v>
      </c>
    </row>
    <row r="928" spans="1:51" s="13" customFormat="1" ht="12">
      <c r="A928" s="13"/>
      <c r="B928" s="240"/>
      <c r="C928" s="241"/>
      <c r="D928" s="242" t="s">
        <v>200</v>
      </c>
      <c r="E928" s="243" t="s">
        <v>1</v>
      </c>
      <c r="F928" s="244" t="s">
        <v>84</v>
      </c>
      <c r="G928" s="241"/>
      <c r="H928" s="245">
        <v>1</v>
      </c>
      <c r="I928" s="246"/>
      <c r="J928" s="241"/>
      <c r="K928" s="241"/>
      <c r="L928" s="247"/>
      <c r="M928" s="248"/>
      <c r="N928" s="249"/>
      <c r="O928" s="249"/>
      <c r="P928" s="249"/>
      <c r="Q928" s="249"/>
      <c r="R928" s="249"/>
      <c r="S928" s="249"/>
      <c r="T928" s="250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1" t="s">
        <v>200</v>
      </c>
      <c r="AU928" s="251" t="s">
        <v>86</v>
      </c>
      <c r="AV928" s="13" t="s">
        <v>86</v>
      </c>
      <c r="AW928" s="13" t="s">
        <v>32</v>
      </c>
      <c r="AX928" s="13" t="s">
        <v>84</v>
      </c>
      <c r="AY928" s="251" t="s">
        <v>191</v>
      </c>
    </row>
    <row r="929" spans="1:65" s="2" customFormat="1" ht="55.5" customHeight="1">
      <c r="A929" s="39"/>
      <c r="B929" s="40"/>
      <c r="C929" s="227" t="s">
        <v>1516</v>
      </c>
      <c r="D929" s="227" t="s">
        <v>193</v>
      </c>
      <c r="E929" s="228" t="s">
        <v>1517</v>
      </c>
      <c r="F929" s="229" t="s">
        <v>1518</v>
      </c>
      <c r="G929" s="230" t="s">
        <v>400</v>
      </c>
      <c r="H929" s="231">
        <v>1</v>
      </c>
      <c r="I929" s="232"/>
      <c r="J929" s="233">
        <f>ROUND(I929*H929,2)</f>
        <v>0</v>
      </c>
      <c r="K929" s="229" t="s">
        <v>1</v>
      </c>
      <c r="L929" s="45"/>
      <c r="M929" s="234" t="s">
        <v>1</v>
      </c>
      <c r="N929" s="235" t="s">
        <v>41</v>
      </c>
      <c r="O929" s="92"/>
      <c r="P929" s="236">
        <f>O929*H929</f>
        <v>0</v>
      </c>
      <c r="Q929" s="236">
        <v>0</v>
      </c>
      <c r="R929" s="236">
        <f>Q929*H929</f>
        <v>0</v>
      </c>
      <c r="S929" s="236">
        <v>0</v>
      </c>
      <c r="T929" s="237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8" t="s">
        <v>309</v>
      </c>
      <c r="AT929" s="238" t="s">
        <v>193</v>
      </c>
      <c r="AU929" s="238" t="s">
        <v>86</v>
      </c>
      <c r="AY929" s="18" t="s">
        <v>191</v>
      </c>
      <c r="BE929" s="239">
        <f>IF(N929="základní",J929,0)</f>
        <v>0</v>
      </c>
      <c r="BF929" s="239">
        <f>IF(N929="snížená",J929,0)</f>
        <v>0</v>
      </c>
      <c r="BG929" s="239">
        <f>IF(N929="zákl. přenesená",J929,0)</f>
        <v>0</v>
      </c>
      <c r="BH929" s="239">
        <f>IF(N929="sníž. přenesená",J929,0)</f>
        <v>0</v>
      </c>
      <c r="BI929" s="239">
        <f>IF(N929="nulová",J929,0)</f>
        <v>0</v>
      </c>
      <c r="BJ929" s="18" t="s">
        <v>84</v>
      </c>
      <c r="BK929" s="239">
        <f>ROUND(I929*H929,2)</f>
        <v>0</v>
      </c>
      <c r="BL929" s="18" t="s">
        <v>309</v>
      </c>
      <c r="BM929" s="238" t="s">
        <v>1519</v>
      </c>
    </row>
    <row r="930" spans="1:51" s="15" customFormat="1" ht="12">
      <c r="A930" s="15"/>
      <c r="B930" s="263"/>
      <c r="C930" s="264"/>
      <c r="D930" s="242" t="s">
        <v>200</v>
      </c>
      <c r="E930" s="265" t="s">
        <v>1</v>
      </c>
      <c r="F930" s="266" t="s">
        <v>1520</v>
      </c>
      <c r="G930" s="264"/>
      <c r="H930" s="265" t="s">
        <v>1</v>
      </c>
      <c r="I930" s="267"/>
      <c r="J930" s="264"/>
      <c r="K930" s="264"/>
      <c r="L930" s="268"/>
      <c r="M930" s="269"/>
      <c r="N930" s="270"/>
      <c r="O930" s="270"/>
      <c r="P930" s="270"/>
      <c r="Q930" s="270"/>
      <c r="R930" s="270"/>
      <c r="S930" s="270"/>
      <c r="T930" s="271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T930" s="272" t="s">
        <v>200</v>
      </c>
      <c r="AU930" s="272" t="s">
        <v>86</v>
      </c>
      <c r="AV930" s="15" t="s">
        <v>84</v>
      </c>
      <c r="AW930" s="15" t="s">
        <v>32</v>
      </c>
      <c r="AX930" s="15" t="s">
        <v>76</v>
      </c>
      <c r="AY930" s="272" t="s">
        <v>191</v>
      </c>
    </row>
    <row r="931" spans="1:51" s="15" customFormat="1" ht="12">
      <c r="A931" s="15"/>
      <c r="B931" s="263"/>
      <c r="C931" s="264"/>
      <c r="D931" s="242" t="s">
        <v>200</v>
      </c>
      <c r="E931" s="265" t="s">
        <v>1</v>
      </c>
      <c r="F931" s="266" t="s">
        <v>1521</v>
      </c>
      <c r="G931" s="264"/>
      <c r="H931" s="265" t="s">
        <v>1</v>
      </c>
      <c r="I931" s="267"/>
      <c r="J931" s="264"/>
      <c r="K931" s="264"/>
      <c r="L931" s="268"/>
      <c r="M931" s="269"/>
      <c r="N931" s="270"/>
      <c r="O931" s="270"/>
      <c r="P931" s="270"/>
      <c r="Q931" s="270"/>
      <c r="R931" s="270"/>
      <c r="S931" s="270"/>
      <c r="T931" s="271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72" t="s">
        <v>200</v>
      </c>
      <c r="AU931" s="272" t="s">
        <v>86</v>
      </c>
      <c r="AV931" s="15" t="s">
        <v>84</v>
      </c>
      <c r="AW931" s="15" t="s">
        <v>32</v>
      </c>
      <c r="AX931" s="15" t="s">
        <v>76</v>
      </c>
      <c r="AY931" s="272" t="s">
        <v>191</v>
      </c>
    </row>
    <row r="932" spans="1:51" s="15" customFormat="1" ht="12">
      <c r="A932" s="15"/>
      <c r="B932" s="263"/>
      <c r="C932" s="264"/>
      <c r="D932" s="242" t="s">
        <v>200</v>
      </c>
      <c r="E932" s="265" t="s">
        <v>1</v>
      </c>
      <c r="F932" s="266" t="s">
        <v>1522</v>
      </c>
      <c r="G932" s="264"/>
      <c r="H932" s="265" t="s">
        <v>1</v>
      </c>
      <c r="I932" s="267"/>
      <c r="J932" s="264"/>
      <c r="K932" s="264"/>
      <c r="L932" s="268"/>
      <c r="M932" s="269"/>
      <c r="N932" s="270"/>
      <c r="O932" s="270"/>
      <c r="P932" s="270"/>
      <c r="Q932" s="270"/>
      <c r="R932" s="270"/>
      <c r="S932" s="270"/>
      <c r="T932" s="271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2" t="s">
        <v>200</v>
      </c>
      <c r="AU932" s="272" t="s">
        <v>86</v>
      </c>
      <c r="AV932" s="15" t="s">
        <v>84</v>
      </c>
      <c r="AW932" s="15" t="s">
        <v>32</v>
      </c>
      <c r="AX932" s="15" t="s">
        <v>76</v>
      </c>
      <c r="AY932" s="272" t="s">
        <v>191</v>
      </c>
    </row>
    <row r="933" spans="1:51" s="15" customFormat="1" ht="12">
      <c r="A933" s="15"/>
      <c r="B933" s="263"/>
      <c r="C933" s="264"/>
      <c r="D933" s="242" t="s">
        <v>200</v>
      </c>
      <c r="E933" s="265" t="s">
        <v>1</v>
      </c>
      <c r="F933" s="266" t="s">
        <v>1523</v>
      </c>
      <c r="G933" s="264"/>
      <c r="H933" s="265" t="s">
        <v>1</v>
      </c>
      <c r="I933" s="267"/>
      <c r="J933" s="264"/>
      <c r="K933" s="264"/>
      <c r="L933" s="268"/>
      <c r="M933" s="269"/>
      <c r="N933" s="270"/>
      <c r="O933" s="270"/>
      <c r="P933" s="270"/>
      <c r="Q933" s="270"/>
      <c r="R933" s="270"/>
      <c r="S933" s="270"/>
      <c r="T933" s="271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72" t="s">
        <v>200</v>
      </c>
      <c r="AU933" s="272" t="s">
        <v>86</v>
      </c>
      <c r="AV933" s="15" t="s">
        <v>84</v>
      </c>
      <c r="AW933" s="15" t="s">
        <v>32</v>
      </c>
      <c r="AX933" s="15" t="s">
        <v>76</v>
      </c>
      <c r="AY933" s="272" t="s">
        <v>191</v>
      </c>
    </row>
    <row r="934" spans="1:51" s="13" customFormat="1" ht="12">
      <c r="A934" s="13"/>
      <c r="B934" s="240"/>
      <c r="C934" s="241"/>
      <c r="D934" s="242" t="s">
        <v>200</v>
      </c>
      <c r="E934" s="243" t="s">
        <v>1</v>
      </c>
      <c r="F934" s="244" t="s">
        <v>84</v>
      </c>
      <c r="G934" s="241"/>
      <c r="H934" s="245">
        <v>1</v>
      </c>
      <c r="I934" s="246"/>
      <c r="J934" s="241"/>
      <c r="K934" s="241"/>
      <c r="L934" s="247"/>
      <c r="M934" s="248"/>
      <c r="N934" s="249"/>
      <c r="O934" s="249"/>
      <c r="P934" s="249"/>
      <c r="Q934" s="249"/>
      <c r="R934" s="249"/>
      <c r="S934" s="249"/>
      <c r="T934" s="25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1" t="s">
        <v>200</v>
      </c>
      <c r="AU934" s="251" t="s">
        <v>86</v>
      </c>
      <c r="AV934" s="13" t="s">
        <v>86</v>
      </c>
      <c r="AW934" s="13" t="s">
        <v>32</v>
      </c>
      <c r="AX934" s="13" t="s">
        <v>84</v>
      </c>
      <c r="AY934" s="251" t="s">
        <v>191</v>
      </c>
    </row>
    <row r="935" spans="1:65" s="2" customFormat="1" ht="55.5" customHeight="1">
      <c r="A935" s="39"/>
      <c r="B935" s="40"/>
      <c r="C935" s="227" t="s">
        <v>1524</v>
      </c>
      <c r="D935" s="227" t="s">
        <v>193</v>
      </c>
      <c r="E935" s="228" t="s">
        <v>1525</v>
      </c>
      <c r="F935" s="229" t="s">
        <v>1526</v>
      </c>
      <c r="G935" s="230" t="s">
        <v>400</v>
      </c>
      <c r="H935" s="231">
        <v>1</v>
      </c>
      <c r="I935" s="232"/>
      <c r="J935" s="233">
        <f>ROUND(I935*H935,2)</f>
        <v>0</v>
      </c>
      <c r="K935" s="229" t="s">
        <v>1</v>
      </c>
      <c r="L935" s="45"/>
      <c r="M935" s="234" t="s">
        <v>1</v>
      </c>
      <c r="N935" s="235" t="s">
        <v>41</v>
      </c>
      <c r="O935" s="92"/>
      <c r="P935" s="236">
        <f>O935*H935</f>
        <v>0</v>
      </c>
      <c r="Q935" s="236">
        <v>0</v>
      </c>
      <c r="R935" s="236">
        <f>Q935*H935</f>
        <v>0</v>
      </c>
      <c r="S935" s="236">
        <v>0</v>
      </c>
      <c r="T935" s="237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38" t="s">
        <v>309</v>
      </c>
      <c r="AT935" s="238" t="s">
        <v>193</v>
      </c>
      <c r="AU935" s="238" t="s">
        <v>86</v>
      </c>
      <c r="AY935" s="18" t="s">
        <v>191</v>
      </c>
      <c r="BE935" s="239">
        <f>IF(N935="základní",J935,0)</f>
        <v>0</v>
      </c>
      <c r="BF935" s="239">
        <f>IF(N935="snížená",J935,0)</f>
        <v>0</v>
      </c>
      <c r="BG935" s="239">
        <f>IF(N935="zákl. přenesená",J935,0)</f>
        <v>0</v>
      </c>
      <c r="BH935" s="239">
        <f>IF(N935="sníž. přenesená",J935,0)</f>
        <v>0</v>
      </c>
      <c r="BI935" s="239">
        <f>IF(N935="nulová",J935,0)</f>
        <v>0</v>
      </c>
      <c r="BJ935" s="18" t="s">
        <v>84</v>
      </c>
      <c r="BK935" s="239">
        <f>ROUND(I935*H935,2)</f>
        <v>0</v>
      </c>
      <c r="BL935" s="18" t="s">
        <v>309</v>
      </c>
      <c r="BM935" s="238" t="s">
        <v>1527</v>
      </c>
    </row>
    <row r="936" spans="1:51" s="15" customFormat="1" ht="12">
      <c r="A936" s="15"/>
      <c r="B936" s="263"/>
      <c r="C936" s="264"/>
      <c r="D936" s="242" t="s">
        <v>200</v>
      </c>
      <c r="E936" s="265" t="s">
        <v>1</v>
      </c>
      <c r="F936" s="266" t="s">
        <v>1528</v>
      </c>
      <c r="G936" s="264"/>
      <c r="H936" s="265" t="s">
        <v>1</v>
      </c>
      <c r="I936" s="267"/>
      <c r="J936" s="264"/>
      <c r="K936" s="264"/>
      <c r="L936" s="268"/>
      <c r="M936" s="269"/>
      <c r="N936" s="270"/>
      <c r="O936" s="270"/>
      <c r="P936" s="270"/>
      <c r="Q936" s="270"/>
      <c r="R936" s="270"/>
      <c r="S936" s="270"/>
      <c r="T936" s="271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2" t="s">
        <v>200</v>
      </c>
      <c r="AU936" s="272" t="s">
        <v>86</v>
      </c>
      <c r="AV936" s="15" t="s">
        <v>84</v>
      </c>
      <c r="AW936" s="15" t="s">
        <v>32</v>
      </c>
      <c r="AX936" s="15" t="s">
        <v>76</v>
      </c>
      <c r="AY936" s="272" t="s">
        <v>191</v>
      </c>
    </row>
    <row r="937" spans="1:51" s="15" customFormat="1" ht="12">
      <c r="A937" s="15"/>
      <c r="B937" s="263"/>
      <c r="C937" s="264"/>
      <c r="D937" s="242" t="s">
        <v>200</v>
      </c>
      <c r="E937" s="265" t="s">
        <v>1</v>
      </c>
      <c r="F937" s="266" t="s">
        <v>1529</v>
      </c>
      <c r="G937" s="264"/>
      <c r="H937" s="265" t="s">
        <v>1</v>
      </c>
      <c r="I937" s="267"/>
      <c r="J937" s="264"/>
      <c r="K937" s="264"/>
      <c r="L937" s="268"/>
      <c r="M937" s="269"/>
      <c r="N937" s="270"/>
      <c r="O937" s="270"/>
      <c r="P937" s="270"/>
      <c r="Q937" s="270"/>
      <c r="R937" s="270"/>
      <c r="S937" s="270"/>
      <c r="T937" s="271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72" t="s">
        <v>200</v>
      </c>
      <c r="AU937" s="272" t="s">
        <v>86</v>
      </c>
      <c r="AV937" s="15" t="s">
        <v>84</v>
      </c>
      <c r="AW937" s="15" t="s">
        <v>32</v>
      </c>
      <c r="AX937" s="15" t="s">
        <v>76</v>
      </c>
      <c r="AY937" s="272" t="s">
        <v>191</v>
      </c>
    </row>
    <row r="938" spans="1:51" s="15" customFormat="1" ht="12">
      <c r="A938" s="15"/>
      <c r="B938" s="263"/>
      <c r="C938" s="264"/>
      <c r="D938" s="242" t="s">
        <v>200</v>
      </c>
      <c r="E938" s="265" t="s">
        <v>1</v>
      </c>
      <c r="F938" s="266" t="s">
        <v>1530</v>
      </c>
      <c r="G938" s="264"/>
      <c r="H938" s="265" t="s">
        <v>1</v>
      </c>
      <c r="I938" s="267"/>
      <c r="J938" s="264"/>
      <c r="K938" s="264"/>
      <c r="L938" s="268"/>
      <c r="M938" s="269"/>
      <c r="N938" s="270"/>
      <c r="O938" s="270"/>
      <c r="P938" s="270"/>
      <c r="Q938" s="270"/>
      <c r="R938" s="270"/>
      <c r="S938" s="270"/>
      <c r="T938" s="271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2" t="s">
        <v>200</v>
      </c>
      <c r="AU938" s="272" t="s">
        <v>86</v>
      </c>
      <c r="AV938" s="15" t="s">
        <v>84</v>
      </c>
      <c r="AW938" s="15" t="s">
        <v>32</v>
      </c>
      <c r="AX938" s="15" t="s">
        <v>76</v>
      </c>
      <c r="AY938" s="272" t="s">
        <v>191</v>
      </c>
    </row>
    <row r="939" spans="1:51" s="13" customFormat="1" ht="12">
      <c r="A939" s="13"/>
      <c r="B939" s="240"/>
      <c r="C939" s="241"/>
      <c r="D939" s="242" t="s">
        <v>200</v>
      </c>
      <c r="E939" s="243" t="s">
        <v>1</v>
      </c>
      <c r="F939" s="244" t="s">
        <v>84</v>
      </c>
      <c r="G939" s="241"/>
      <c r="H939" s="245">
        <v>1</v>
      </c>
      <c r="I939" s="246"/>
      <c r="J939" s="241"/>
      <c r="K939" s="241"/>
      <c r="L939" s="247"/>
      <c r="M939" s="248"/>
      <c r="N939" s="249"/>
      <c r="O939" s="249"/>
      <c r="P939" s="249"/>
      <c r="Q939" s="249"/>
      <c r="R939" s="249"/>
      <c r="S939" s="249"/>
      <c r="T939" s="25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1" t="s">
        <v>200</v>
      </c>
      <c r="AU939" s="251" t="s">
        <v>86</v>
      </c>
      <c r="AV939" s="13" t="s">
        <v>86</v>
      </c>
      <c r="AW939" s="13" t="s">
        <v>32</v>
      </c>
      <c r="AX939" s="13" t="s">
        <v>84</v>
      </c>
      <c r="AY939" s="251" t="s">
        <v>191</v>
      </c>
    </row>
    <row r="940" spans="1:65" s="2" customFormat="1" ht="24.15" customHeight="1">
      <c r="A940" s="39"/>
      <c r="B940" s="40"/>
      <c r="C940" s="227" t="s">
        <v>1531</v>
      </c>
      <c r="D940" s="227" t="s">
        <v>193</v>
      </c>
      <c r="E940" s="228" t="s">
        <v>1532</v>
      </c>
      <c r="F940" s="229" t="s">
        <v>1533</v>
      </c>
      <c r="G940" s="230" t="s">
        <v>1534</v>
      </c>
      <c r="H940" s="294"/>
      <c r="I940" s="232"/>
      <c r="J940" s="233">
        <f>ROUND(I940*H940,2)</f>
        <v>0</v>
      </c>
      <c r="K940" s="229" t="s">
        <v>210</v>
      </c>
      <c r="L940" s="45"/>
      <c r="M940" s="234" t="s">
        <v>1</v>
      </c>
      <c r="N940" s="235" t="s">
        <v>41</v>
      </c>
      <c r="O940" s="92"/>
      <c r="P940" s="236">
        <f>O940*H940</f>
        <v>0</v>
      </c>
      <c r="Q940" s="236">
        <v>0</v>
      </c>
      <c r="R940" s="236">
        <f>Q940*H940</f>
        <v>0</v>
      </c>
      <c r="S940" s="236">
        <v>0</v>
      </c>
      <c r="T940" s="237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38" t="s">
        <v>309</v>
      </c>
      <c r="AT940" s="238" t="s">
        <v>193</v>
      </c>
      <c r="AU940" s="238" t="s">
        <v>86</v>
      </c>
      <c r="AY940" s="18" t="s">
        <v>191</v>
      </c>
      <c r="BE940" s="239">
        <f>IF(N940="základní",J940,0)</f>
        <v>0</v>
      </c>
      <c r="BF940" s="239">
        <f>IF(N940="snížená",J940,0)</f>
        <v>0</v>
      </c>
      <c r="BG940" s="239">
        <f>IF(N940="zákl. přenesená",J940,0)</f>
        <v>0</v>
      </c>
      <c r="BH940" s="239">
        <f>IF(N940="sníž. přenesená",J940,0)</f>
        <v>0</v>
      </c>
      <c r="BI940" s="239">
        <f>IF(N940="nulová",J940,0)</f>
        <v>0</v>
      </c>
      <c r="BJ940" s="18" t="s">
        <v>84</v>
      </c>
      <c r="BK940" s="239">
        <f>ROUND(I940*H940,2)</f>
        <v>0</v>
      </c>
      <c r="BL940" s="18" t="s">
        <v>309</v>
      </c>
      <c r="BM940" s="238" t="s">
        <v>1535</v>
      </c>
    </row>
    <row r="941" spans="1:63" s="12" customFormat="1" ht="22.8" customHeight="1">
      <c r="A941" s="12"/>
      <c r="B941" s="211"/>
      <c r="C941" s="212"/>
      <c r="D941" s="213" t="s">
        <v>75</v>
      </c>
      <c r="E941" s="225" t="s">
        <v>1536</v>
      </c>
      <c r="F941" s="225" t="s">
        <v>1537</v>
      </c>
      <c r="G941" s="212"/>
      <c r="H941" s="212"/>
      <c r="I941" s="215"/>
      <c r="J941" s="226">
        <f>BK941</f>
        <v>0</v>
      </c>
      <c r="K941" s="212"/>
      <c r="L941" s="217"/>
      <c r="M941" s="218"/>
      <c r="N941" s="219"/>
      <c r="O941" s="219"/>
      <c r="P941" s="220">
        <f>SUM(P942:P943)</f>
        <v>0</v>
      </c>
      <c r="Q941" s="219"/>
      <c r="R941" s="220">
        <f>SUM(R942:R943)</f>
        <v>0</v>
      </c>
      <c r="S941" s="219"/>
      <c r="T941" s="221">
        <f>SUM(T942:T943)</f>
        <v>0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222" t="s">
        <v>86</v>
      </c>
      <c r="AT941" s="223" t="s">
        <v>75</v>
      </c>
      <c r="AU941" s="223" t="s">
        <v>84</v>
      </c>
      <c r="AY941" s="222" t="s">
        <v>191</v>
      </c>
      <c r="BK941" s="224">
        <f>SUM(BK942:BK943)</f>
        <v>0</v>
      </c>
    </row>
    <row r="942" spans="1:65" s="2" customFormat="1" ht="62.7" customHeight="1">
      <c r="A942" s="39"/>
      <c r="B942" s="40"/>
      <c r="C942" s="227" t="s">
        <v>1538</v>
      </c>
      <c r="D942" s="227" t="s">
        <v>193</v>
      </c>
      <c r="E942" s="228" t="s">
        <v>1539</v>
      </c>
      <c r="F942" s="229" t="s">
        <v>1540</v>
      </c>
      <c r="G942" s="230" t="s">
        <v>1</v>
      </c>
      <c r="H942" s="231">
        <v>46.792</v>
      </c>
      <c r="I942" s="232"/>
      <c r="J942" s="233">
        <f>ROUND(I942*H942,2)</f>
        <v>0</v>
      </c>
      <c r="K942" s="229" t="s">
        <v>1</v>
      </c>
      <c r="L942" s="45"/>
      <c r="M942" s="234" t="s">
        <v>1</v>
      </c>
      <c r="N942" s="235" t="s">
        <v>41</v>
      </c>
      <c r="O942" s="92"/>
      <c r="P942" s="236">
        <f>O942*H942</f>
        <v>0</v>
      </c>
      <c r="Q942" s="236">
        <v>0</v>
      </c>
      <c r="R942" s="236">
        <f>Q942*H942</f>
        <v>0</v>
      </c>
      <c r="S942" s="236">
        <v>0</v>
      </c>
      <c r="T942" s="237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8" t="s">
        <v>309</v>
      </c>
      <c r="AT942" s="238" t="s">
        <v>193</v>
      </c>
      <c r="AU942" s="238" t="s">
        <v>86</v>
      </c>
      <c r="AY942" s="18" t="s">
        <v>191</v>
      </c>
      <c r="BE942" s="239">
        <f>IF(N942="základní",J942,0)</f>
        <v>0</v>
      </c>
      <c r="BF942" s="239">
        <f>IF(N942="snížená",J942,0)</f>
        <v>0</v>
      </c>
      <c r="BG942" s="239">
        <f>IF(N942="zákl. přenesená",J942,0)</f>
        <v>0</v>
      </c>
      <c r="BH942" s="239">
        <f>IF(N942="sníž. přenesená",J942,0)</f>
        <v>0</v>
      </c>
      <c r="BI942" s="239">
        <f>IF(N942="nulová",J942,0)</f>
        <v>0</v>
      </c>
      <c r="BJ942" s="18" t="s">
        <v>84</v>
      </c>
      <c r="BK942" s="239">
        <f>ROUND(I942*H942,2)</f>
        <v>0</v>
      </c>
      <c r="BL942" s="18" t="s">
        <v>309</v>
      </c>
      <c r="BM942" s="238" t="s">
        <v>1541</v>
      </c>
    </row>
    <row r="943" spans="1:51" s="13" customFormat="1" ht="12">
      <c r="A943" s="13"/>
      <c r="B943" s="240"/>
      <c r="C943" s="241"/>
      <c r="D943" s="242" t="s">
        <v>200</v>
      </c>
      <c r="E943" s="243" t="s">
        <v>1</v>
      </c>
      <c r="F943" s="244" t="s">
        <v>1542</v>
      </c>
      <c r="G943" s="241"/>
      <c r="H943" s="245">
        <v>46.792</v>
      </c>
      <c r="I943" s="246"/>
      <c r="J943" s="241"/>
      <c r="K943" s="241"/>
      <c r="L943" s="247"/>
      <c r="M943" s="248"/>
      <c r="N943" s="249"/>
      <c r="O943" s="249"/>
      <c r="P943" s="249"/>
      <c r="Q943" s="249"/>
      <c r="R943" s="249"/>
      <c r="S943" s="249"/>
      <c r="T943" s="25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1" t="s">
        <v>200</v>
      </c>
      <c r="AU943" s="251" t="s">
        <v>86</v>
      </c>
      <c r="AV943" s="13" t="s">
        <v>86</v>
      </c>
      <c r="AW943" s="13" t="s">
        <v>32</v>
      </c>
      <c r="AX943" s="13" t="s">
        <v>84</v>
      </c>
      <c r="AY943" s="251" t="s">
        <v>191</v>
      </c>
    </row>
    <row r="944" spans="1:63" s="12" customFormat="1" ht="22.8" customHeight="1">
      <c r="A944" s="12"/>
      <c r="B944" s="211"/>
      <c r="C944" s="212"/>
      <c r="D944" s="213" t="s">
        <v>75</v>
      </c>
      <c r="E944" s="225" t="s">
        <v>1543</v>
      </c>
      <c r="F944" s="225" t="s">
        <v>1544</v>
      </c>
      <c r="G944" s="212"/>
      <c r="H944" s="212"/>
      <c r="I944" s="215"/>
      <c r="J944" s="226">
        <f>BK944</f>
        <v>0</v>
      </c>
      <c r="K944" s="212"/>
      <c r="L944" s="217"/>
      <c r="M944" s="218"/>
      <c r="N944" s="219"/>
      <c r="O944" s="219"/>
      <c r="P944" s="220">
        <f>SUM(P945:P982)</f>
        <v>0</v>
      </c>
      <c r="Q944" s="219"/>
      <c r="R944" s="220">
        <f>SUM(R945:R982)</f>
        <v>14.965145629999997</v>
      </c>
      <c r="S944" s="219"/>
      <c r="T944" s="221">
        <f>SUM(T945:T982)</f>
        <v>0</v>
      </c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R944" s="222" t="s">
        <v>86</v>
      </c>
      <c r="AT944" s="223" t="s">
        <v>75</v>
      </c>
      <c r="AU944" s="223" t="s">
        <v>84</v>
      </c>
      <c r="AY944" s="222" t="s">
        <v>191</v>
      </c>
      <c r="BK944" s="224">
        <f>SUM(BK945:BK982)</f>
        <v>0</v>
      </c>
    </row>
    <row r="945" spans="1:65" s="2" customFormat="1" ht="16.5" customHeight="1">
      <c r="A945" s="39"/>
      <c r="B945" s="40"/>
      <c r="C945" s="227" t="s">
        <v>1545</v>
      </c>
      <c r="D945" s="227" t="s">
        <v>193</v>
      </c>
      <c r="E945" s="228" t="s">
        <v>1546</v>
      </c>
      <c r="F945" s="229" t="s">
        <v>1547</v>
      </c>
      <c r="G945" s="230" t="s">
        <v>196</v>
      </c>
      <c r="H945" s="231">
        <v>5.152</v>
      </c>
      <c r="I945" s="232"/>
      <c r="J945" s="233">
        <f>ROUND(I945*H945,2)</f>
        <v>0</v>
      </c>
      <c r="K945" s="229" t="s">
        <v>210</v>
      </c>
      <c r="L945" s="45"/>
      <c r="M945" s="234" t="s">
        <v>1</v>
      </c>
      <c r="N945" s="235" t="s">
        <v>41</v>
      </c>
      <c r="O945" s="92"/>
      <c r="P945" s="236">
        <f>O945*H945</f>
        <v>0</v>
      </c>
      <c r="Q945" s="236">
        <v>0.0001</v>
      </c>
      <c r="R945" s="236">
        <f>Q945*H945</f>
        <v>0.0005152000000000001</v>
      </c>
      <c r="S945" s="236">
        <v>0</v>
      </c>
      <c r="T945" s="237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38" t="s">
        <v>309</v>
      </c>
      <c r="AT945" s="238" t="s">
        <v>193</v>
      </c>
      <c r="AU945" s="238" t="s">
        <v>86</v>
      </c>
      <c r="AY945" s="18" t="s">
        <v>191</v>
      </c>
      <c r="BE945" s="239">
        <f>IF(N945="základní",J945,0)</f>
        <v>0</v>
      </c>
      <c r="BF945" s="239">
        <f>IF(N945="snížená",J945,0)</f>
        <v>0</v>
      </c>
      <c r="BG945" s="239">
        <f>IF(N945="zákl. přenesená",J945,0)</f>
        <v>0</v>
      </c>
      <c r="BH945" s="239">
        <f>IF(N945="sníž. přenesená",J945,0)</f>
        <v>0</v>
      </c>
      <c r="BI945" s="239">
        <f>IF(N945="nulová",J945,0)</f>
        <v>0</v>
      </c>
      <c r="BJ945" s="18" t="s">
        <v>84</v>
      </c>
      <c r="BK945" s="239">
        <f>ROUND(I945*H945,2)</f>
        <v>0</v>
      </c>
      <c r="BL945" s="18" t="s">
        <v>309</v>
      </c>
      <c r="BM945" s="238" t="s">
        <v>1548</v>
      </c>
    </row>
    <row r="946" spans="1:51" s="13" customFormat="1" ht="12">
      <c r="A946" s="13"/>
      <c r="B946" s="240"/>
      <c r="C946" s="241"/>
      <c r="D946" s="242" t="s">
        <v>200</v>
      </c>
      <c r="E946" s="243" t="s">
        <v>1</v>
      </c>
      <c r="F946" s="244" t="s">
        <v>1549</v>
      </c>
      <c r="G946" s="241"/>
      <c r="H946" s="245">
        <v>5.152</v>
      </c>
      <c r="I946" s="246"/>
      <c r="J946" s="241"/>
      <c r="K946" s="241"/>
      <c r="L946" s="247"/>
      <c r="M946" s="248"/>
      <c r="N946" s="249"/>
      <c r="O946" s="249"/>
      <c r="P946" s="249"/>
      <c r="Q946" s="249"/>
      <c r="R946" s="249"/>
      <c r="S946" s="249"/>
      <c r="T946" s="25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1" t="s">
        <v>200</v>
      </c>
      <c r="AU946" s="251" t="s">
        <v>86</v>
      </c>
      <c r="AV946" s="13" t="s">
        <v>86</v>
      </c>
      <c r="AW946" s="13" t="s">
        <v>32</v>
      </c>
      <c r="AX946" s="13" t="s">
        <v>84</v>
      </c>
      <c r="AY946" s="251" t="s">
        <v>191</v>
      </c>
    </row>
    <row r="947" spans="1:65" s="2" customFormat="1" ht="24.15" customHeight="1">
      <c r="A947" s="39"/>
      <c r="B947" s="40"/>
      <c r="C947" s="227" t="s">
        <v>1550</v>
      </c>
      <c r="D947" s="227" t="s">
        <v>193</v>
      </c>
      <c r="E947" s="228" t="s">
        <v>1551</v>
      </c>
      <c r="F947" s="229" t="s">
        <v>1552</v>
      </c>
      <c r="G947" s="230" t="s">
        <v>196</v>
      </c>
      <c r="H947" s="231">
        <v>9.35</v>
      </c>
      <c r="I947" s="232"/>
      <c r="J947" s="233">
        <f>ROUND(I947*H947,2)</f>
        <v>0</v>
      </c>
      <c r="K947" s="229" t="s">
        <v>210</v>
      </c>
      <c r="L947" s="45"/>
      <c r="M947" s="234" t="s">
        <v>1</v>
      </c>
      <c r="N947" s="235" t="s">
        <v>41</v>
      </c>
      <c r="O947" s="92"/>
      <c r="P947" s="236">
        <f>O947*H947</f>
        <v>0</v>
      </c>
      <c r="Q947" s="236">
        <v>0.0016</v>
      </c>
      <c r="R947" s="236">
        <f>Q947*H947</f>
        <v>0.01496</v>
      </c>
      <c r="S947" s="236">
        <v>0</v>
      </c>
      <c r="T947" s="237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8" t="s">
        <v>309</v>
      </c>
      <c r="AT947" s="238" t="s">
        <v>193</v>
      </c>
      <c r="AU947" s="238" t="s">
        <v>86</v>
      </c>
      <c r="AY947" s="18" t="s">
        <v>191</v>
      </c>
      <c r="BE947" s="239">
        <f>IF(N947="základní",J947,0)</f>
        <v>0</v>
      </c>
      <c r="BF947" s="239">
        <f>IF(N947="snížená",J947,0)</f>
        <v>0</v>
      </c>
      <c r="BG947" s="239">
        <f>IF(N947="zákl. přenesená",J947,0)</f>
        <v>0</v>
      </c>
      <c r="BH947" s="239">
        <f>IF(N947="sníž. přenesená",J947,0)</f>
        <v>0</v>
      </c>
      <c r="BI947" s="239">
        <f>IF(N947="nulová",J947,0)</f>
        <v>0</v>
      </c>
      <c r="BJ947" s="18" t="s">
        <v>84</v>
      </c>
      <c r="BK947" s="239">
        <f>ROUND(I947*H947,2)</f>
        <v>0</v>
      </c>
      <c r="BL947" s="18" t="s">
        <v>309</v>
      </c>
      <c r="BM947" s="238" t="s">
        <v>1553</v>
      </c>
    </row>
    <row r="948" spans="1:51" s="13" customFormat="1" ht="12">
      <c r="A948" s="13"/>
      <c r="B948" s="240"/>
      <c r="C948" s="241"/>
      <c r="D948" s="242" t="s">
        <v>200</v>
      </c>
      <c r="E948" s="243" t="s">
        <v>1</v>
      </c>
      <c r="F948" s="244" t="s">
        <v>1554</v>
      </c>
      <c r="G948" s="241"/>
      <c r="H948" s="245">
        <v>9.35</v>
      </c>
      <c r="I948" s="246"/>
      <c r="J948" s="241"/>
      <c r="K948" s="241"/>
      <c r="L948" s="247"/>
      <c r="M948" s="248"/>
      <c r="N948" s="249"/>
      <c r="O948" s="249"/>
      <c r="P948" s="249"/>
      <c r="Q948" s="249"/>
      <c r="R948" s="249"/>
      <c r="S948" s="249"/>
      <c r="T948" s="250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1" t="s">
        <v>200</v>
      </c>
      <c r="AU948" s="251" t="s">
        <v>86</v>
      </c>
      <c r="AV948" s="13" t="s">
        <v>86</v>
      </c>
      <c r="AW948" s="13" t="s">
        <v>32</v>
      </c>
      <c r="AX948" s="13" t="s">
        <v>84</v>
      </c>
      <c r="AY948" s="251" t="s">
        <v>191</v>
      </c>
    </row>
    <row r="949" spans="1:65" s="2" customFormat="1" ht="24.15" customHeight="1">
      <c r="A949" s="39"/>
      <c r="B949" s="40"/>
      <c r="C949" s="227" t="s">
        <v>1555</v>
      </c>
      <c r="D949" s="227" t="s">
        <v>193</v>
      </c>
      <c r="E949" s="228" t="s">
        <v>1556</v>
      </c>
      <c r="F949" s="229" t="s">
        <v>1557</v>
      </c>
      <c r="G949" s="230" t="s">
        <v>196</v>
      </c>
      <c r="H949" s="231">
        <v>5.152</v>
      </c>
      <c r="I949" s="232"/>
      <c r="J949" s="233">
        <f>ROUND(I949*H949,2)</f>
        <v>0</v>
      </c>
      <c r="K949" s="229" t="s">
        <v>210</v>
      </c>
      <c r="L949" s="45"/>
      <c r="M949" s="234" t="s">
        <v>1</v>
      </c>
      <c r="N949" s="235" t="s">
        <v>41</v>
      </c>
      <c r="O949" s="92"/>
      <c r="P949" s="236">
        <f>O949*H949</f>
        <v>0</v>
      </c>
      <c r="Q949" s="236">
        <v>0.02547</v>
      </c>
      <c r="R949" s="236">
        <f>Q949*H949</f>
        <v>0.13122144</v>
      </c>
      <c r="S949" s="236">
        <v>0</v>
      </c>
      <c r="T949" s="237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8" t="s">
        <v>309</v>
      </c>
      <c r="AT949" s="238" t="s">
        <v>193</v>
      </c>
      <c r="AU949" s="238" t="s">
        <v>86</v>
      </c>
      <c r="AY949" s="18" t="s">
        <v>191</v>
      </c>
      <c r="BE949" s="239">
        <f>IF(N949="základní",J949,0)</f>
        <v>0</v>
      </c>
      <c r="BF949" s="239">
        <f>IF(N949="snížená",J949,0)</f>
        <v>0</v>
      </c>
      <c r="BG949" s="239">
        <f>IF(N949="zákl. přenesená",J949,0)</f>
        <v>0</v>
      </c>
      <c r="BH949" s="239">
        <f>IF(N949="sníž. přenesená",J949,0)</f>
        <v>0</v>
      </c>
      <c r="BI949" s="239">
        <f>IF(N949="nulová",J949,0)</f>
        <v>0</v>
      </c>
      <c r="BJ949" s="18" t="s">
        <v>84</v>
      </c>
      <c r="BK949" s="239">
        <f>ROUND(I949*H949,2)</f>
        <v>0</v>
      </c>
      <c r="BL949" s="18" t="s">
        <v>309</v>
      </c>
      <c r="BM949" s="238" t="s">
        <v>1558</v>
      </c>
    </row>
    <row r="950" spans="1:51" s="13" customFormat="1" ht="12">
      <c r="A950" s="13"/>
      <c r="B950" s="240"/>
      <c r="C950" s="241"/>
      <c r="D950" s="242" t="s">
        <v>200</v>
      </c>
      <c r="E950" s="243" t="s">
        <v>1</v>
      </c>
      <c r="F950" s="244" t="s">
        <v>1549</v>
      </c>
      <c r="G950" s="241"/>
      <c r="H950" s="245">
        <v>5.152</v>
      </c>
      <c r="I950" s="246"/>
      <c r="J950" s="241"/>
      <c r="K950" s="241"/>
      <c r="L950" s="247"/>
      <c r="M950" s="248"/>
      <c r="N950" s="249"/>
      <c r="O950" s="249"/>
      <c r="P950" s="249"/>
      <c r="Q950" s="249"/>
      <c r="R950" s="249"/>
      <c r="S950" s="249"/>
      <c r="T950" s="250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1" t="s">
        <v>200</v>
      </c>
      <c r="AU950" s="251" t="s">
        <v>86</v>
      </c>
      <c r="AV950" s="13" t="s">
        <v>86</v>
      </c>
      <c r="AW950" s="13" t="s">
        <v>32</v>
      </c>
      <c r="AX950" s="13" t="s">
        <v>84</v>
      </c>
      <c r="AY950" s="251" t="s">
        <v>191</v>
      </c>
    </row>
    <row r="951" spans="1:65" s="2" customFormat="1" ht="24.15" customHeight="1">
      <c r="A951" s="39"/>
      <c r="B951" s="40"/>
      <c r="C951" s="227" t="s">
        <v>1559</v>
      </c>
      <c r="D951" s="227" t="s">
        <v>193</v>
      </c>
      <c r="E951" s="228" t="s">
        <v>1560</v>
      </c>
      <c r="F951" s="229" t="s">
        <v>1561</v>
      </c>
      <c r="G951" s="230" t="s">
        <v>196</v>
      </c>
      <c r="H951" s="231">
        <v>9.35</v>
      </c>
      <c r="I951" s="232"/>
      <c r="J951" s="233">
        <f>ROUND(I951*H951,2)</f>
        <v>0</v>
      </c>
      <c r="K951" s="229" t="s">
        <v>210</v>
      </c>
      <c r="L951" s="45"/>
      <c r="M951" s="234" t="s">
        <v>1</v>
      </c>
      <c r="N951" s="235" t="s">
        <v>41</v>
      </c>
      <c r="O951" s="92"/>
      <c r="P951" s="236">
        <f>O951*H951</f>
        <v>0</v>
      </c>
      <c r="Q951" s="236">
        <v>0.01259</v>
      </c>
      <c r="R951" s="236">
        <f>Q951*H951</f>
        <v>0.1177165</v>
      </c>
      <c r="S951" s="236">
        <v>0</v>
      </c>
      <c r="T951" s="237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8" t="s">
        <v>309</v>
      </c>
      <c r="AT951" s="238" t="s">
        <v>193</v>
      </c>
      <c r="AU951" s="238" t="s">
        <v>86</v>
      </c>
      <c r="AY951" s="18" t="s">
        <v>191</v>
      </c>
      <c r="BE951" s="239">
        <f>IF(N951="základní",J951,0)</f>
        <v>0</v>
      </c>
      <c r="BF951" s="239">
        <f>IF(N951="snížená",J951,0)</f>
        <v>0</v>
      </c>
      <c r="BG951" s="239">
        <f>IF(N951="zákl. přenesená",J951,0)</f>
        <v>0</v>
      </c>
      <c r="BH951" s="239">
        <f>IF(N951="sníž. přenesená",J951,0)</f>
        <v>0</v>
      </c>
      <c r="BI951" s="239">
        <f>IF(N951="nulová",J951,0)</f>
        <v>0</v>
      </c>
      <c r="BJ951" s="18" t="s">
        <v>84</v>
      </c>
      <c r="BK951" s="239">
        <f>ROUND(I951*H951,2)</f>
        <v>0</v>
      </c>
      <c r="BL951" s="18" t="s">
        <v>309</v>
      </c>
      <c r="BM951" s="238" t="s">
        <v>1562</v>
      </c>
    </row>
    <row r="952" spans="1:51" s="13" customFormat="1" ht="12">
      <c r="A952" s="13"/>
      <c r="B952" s="240"/>
      <c r="C952" s="241"/>
      <c r="D952" s="242" t="s">
        <v>200</v>
      </c>
      <c r="E952" s="243" t="s">
        <v>1</v>
      </c>
      <c r="F952" s="244" t="s">
        <v>1554</v>
      </c>
      <c r="G952" s="241"/>
      <c r="H952" s="245">
        <v>9.35</v>
      </c>
      <c r="I952" s="246"/>
      <c r="J952" s="241"/>
      <c r="K952" s="241"/>
      <c r="L952" s="247"/>
      <c r="M952" s="248"/>
      <c r="N952" s="249"/>
      <c r="O952" s="249"/>
      <c r="P952" s="249"/>
      <c r="Q952" s="249"/>
      <c r="R952" s="249"/>
      <c r="S952" s="249"/>
      <c r="T952" s="250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1" t="s">
        <v>200</v>
      </c>
      <c r="AU952" s="251" t="s">
        <v>86</v>
      </c>
      <c r="AV952" s="13" t="s">
        <v>86</v>
      </c>
      <c r="AW952" s="13" t="s">
        <v>32</v>
      </c>
      <c r="AX952" s="13" t="s">
        <v>84</v>
      </c>
      <c r="AY952" s="251" t="s">
        <v>191</v>
      </c>
    </row>
    <row r="953" spans="1:65" s="2" customFormat="1" ht="24.15" customHeight="1">
      <c r="A953" s="39"/>
      <c r="B953" s="40"/>
      <c r="C953" s="227" t="s">
        <v>1563</v>
      </c>
      <c r="D953" s="227" t="s">
        <v>193</v>
      </c>
      <c r="E953" s="228" t="s">
        <v>1564</v>
      </c>
      <c r="F953" s="229" t="s">
        <v>1565</v>
      </c>
      <c r="G953" s="230" t="s">
        <v>196</v>
      </c>
      <c r="H953" s="231">
        <v>21.729</v>
      </c>
      <c r="I953" s="232"/>
      <c r="J953" s="233">
        <f>ROUND(I953*H953,2)</f>
        <v>0</v>
      </c>
      <c r="K953" s="229" t="s">
        <v>1</v>
      </c>
      <c r="L953" s="45"/>
      <c r="M953" s="234" t="s">
        <v>1</v>
      </c>
      <c r="N953" s="235" t="s">
        <v>41</v>
      </c>
      <c r="O953" s="92"/>
      <c r="P953" s="236">
        <f>O953*H953</f>
        <v>0</v>
      </c>
      <c r="Q953" s="236">
        <v>0.01661</v>
      </c>
      <c r="R953" s="236">
        <f>Q953*H953</f>
        <v>0.36091869</v>
      </c>
      <c r="S953" s="236">
        <v>0</v>
      </c>
      <c r="T953" s="237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38" t="s">
        <v>309</v>
      </c>
      <c r="AT953" s="238" t="s">
        <v>193</v>
      </c>
      <c r="AU953" s="238" t="s">
        <v>86</v>
      </c>
      <c r="AY953" s="18" t="s">
        <v>191</v>
      </c>
      <c r="BE953" s="239">
        <f>IF(N953="základní",J953,0)</f>
        <v>0</v>
      </c>
      <c r="BF953" s="239">
        <f>IF(N953="snížená",J953,0)</f>
        <v>0</v>
      </c>
      <c r="BG953" s="239">
        <f>IF(N953="zákl. přenesená",J953,0)</f>
        <v>0</v>
      </c>
      <c r="BH953" s="239">
        <f>IF(N953="sníž. přenesená",J953,0)</f>
        <v>0</v>
      </c>
      <c r="BI953" s="239">
        <f>IF(N953="nulová",J953,0)</f>
        <v>0</v>
      </c>
      <c r="BJ953" s="18" t="s">
        <v>84</v>
      </c>
      <c r="BK953" s="239">
        <f>ROUND(I953*H953,2)</f>
        <v>0</v>
      </c>
      <c r="BL953" s="18" t="s">
        <v>309</v>
      </c>
      <c r="BM953" s="238" t="s">
        <v>1566</v>
      </c>
    </row>
    <row r="954" spans="1:51" s="15" customFormat="1" ht="12">
      <c r="A954" s="15"/>
      <c r="B954" s="263"/>
      <c r="C954" s="264"/>
      <c r="D954" s="242" t="s">
        <v>200</v>
      </c>
      <c r="E954" s="265" t="s">
        <v>1</v>
      </c>
      <c r="F954" s="266" t="s">
        <v>1567</v>
      </c>
      <c r="G954" s="264"/>
      <c r="H954" s="265" t="s">
        <v>1</v>
      </c>
      <c r="I954" s="267"/>
      <c r="J954" s="264"/>
      <c r="K954" s="264"/>
      <c r="L954" s="268"/>
      <c r="M954" s="269"/>
      <c r="N954" s="270"/>
      <c r="O954" s="270"/>
      <c r="P954" s="270"/>
      <c r="Q954" s="270"/>
      <c r="R954" s="270"/>
      <c r="S954" s="270"/>
      <c r="T954" s="271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72" t="s">
        <v>200</v>
      </c>
      <c r="AU954" s="272" t="s">
        <v>86</v>
      </c>
      <c r="AV954" s="15" t="s">
        <v>84</v>
      </c>
      <c r="AW954" s="15" t="s">
        <v>32</v>
      </c>
      <c r="AX954" s="15" t="s">
        <v>76</v>
      </c>
      <c r="AY954" s="272" t="s">
        <v>191</v>
      </c>
    </row>
    <row r="955" spans="1:51" s="15" customFormat="1" ht="12">
      <c r="A955" s="15"/>
      <c r="B955" s="263"/>
      <c r="C955" s="264"/>
      <c r="D955" s="242" t="s">
        <v>200</v>
      </c>
      <c r="E955" s="265" t="s">
        <v>1</v>
      </c>
      <c r="F955" s="266" t="s">
        <v>1568</v>
      </c>
      <c r="G955" s="264"/>
      <c r="H955" s="265" t="s">
        <v>1</v>
      </c>
      <c r="I955" s="267"/>
      <c r="J955" s="264"/>
      <c r="K955" s="264"/>
      <c r="L955" s="268"/>
      <c r="M955" s="269"/>
      <c r="N955" s="270"/>
      <c r="O955" s="270"/>
      <c r="P955" s="270"/>
      <c r="Q955" s="270"/>
      <c r="R955" s="270"/>
      <c r="S955" s="270"/>
      <c r="T955" s="271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72" t="s">
        <v>200</v>
      </c>
      <c r="AU955" s="272" t="s">
        <v>86</v>
      </c>
      <c r="AV955" s="15" t="s">
        <v>84</v>
      </c>
      <c r="AW955" s="15" t="s">
        <v>32</v>
      </c>
      <c r="AX955" s="15" t="s">
        <v>76</v>
      </c>
      <c r="AY955" s="272" t="s">
        <v>191</v>
      </c>
    </row>
    <row r="956" spans="1:51" s="15" customFormat="1" ht="12">
      <c r="A956" s="15"/>
      <c r="B956" s="263"/>
      <c r="C956" s="264"/>
      <c r="D956" s="242" t="s">
        <v>200</v>
      </c>
      <c r="E956" s="265" t="s">
        <v>1</v>
      </c>
      <c r="F956" s="266" t="s">
        <v>1569</v>
      </c>
      <c r="G956" s="264"/>
      <c r="H956" s="265" t="s">
        <v>1</v>
      </c>
      <c r="I956" s="267"/>
      <c r="J956" s="264"/>
      <c r="K956" s="264"/>
      <c r="L956" s="268"/>
      <c r="M956" s="269"/>
      <c r="N956" s="270"/>
      <c r="O956" s="270"/>
      <c r="P956" s="270"/>
      <c r="Q956" s="270"/>
      <c r="R956" s="270"/>
      <c r="S956" s="270"/>
      <c r="T956" s="271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72" t="s">
        <v>200</v>
      </c>
      <c r="AU956" s="272" t="s">
        <v>86</v>
      </c>
      <c r="AV956" s="15" t="s">
        <v>84</v>
      </c>
      <c r="AW956" s="15" t="s">
        <v>32</v>
      </c>
      <c r="AX956" s="15" t="s">
        <v>76</v>
      </c>
      <c r="AY956" s="272" t="s">
        <v>191</v>
      </c>
    </row>
    <row r="957" spans="1:51" s="13" customFormat="1" ht="12">
      <c r="A957" s="13"/>
      <c r="B957" s="240"/>
      <c r="C957" s="241"/>
      <c r="D957" s="242" t="s">
        <v>200</v>
      </c>
      <c r="E957" s="243" t="s">
        <v>1</v>
      </c>
      <c r="F957" s="244" t="s">
        <v>1570</v>
      </c>
      <c r="G957" s="241"/>
      <c r="H957" s="245">
        <v>21.729</v>
      </c>
      <c r="I957" s="246"/>
      <c r="J957" s="241"/>
      <c r="K957" s="241"/>
      <c r="L957" s="247"/>
      <c r="M957" s="248"/>
      <c r="N957" s="249"/>
      <c r="O957" s="249"/>
      <c r="P957" s="249"/>
      <c r="Q957" s="249"/>
      <c r="R957" s="249"/>
      <c r="S957" s="249"/>
      <c r="T957" s="25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1" t="s">
        <v>200</v>
      </c>
      <c r="AU957" s="251" t="s">
        <v>86</v>
      </c>
      <c r="AV957" s="13" t="s">
        <v>86</v>
      </c>
      <c r="AW957" s="13" t="s">
        <v>32</v>
      </c>
      <c r="AX957" s="13" t="s">
        <v>84</v>
      </c>
      <c r="AY957" s="251" t="s">
        <v>191</v>
      </c>
    </row>
    <row r="958" spans="1:65" s="2" customFormat="1" ht="16.5" customHeight="1">
      <c r="A958" s="39"/>
      <c r="B958" s="40"/>
      <c r="C958" s="227" t="s">
        <v>1571</v>
      </c>
      <c r="D958" s="227" t="s">
        <v>193</v>
      </c>
      <c r="E958" s="228" t="s">
        <v>1572</v>
      </c>
      <c r="F958" s="229" t="s">
        <v>1573</v>
      </c>
      <c r="G958" s="230" t="s">
        <v>196</v>
      </c>
      <c r="H958" s="231">
        <v>9.35</v>
      </c>
      <c r="I958" s="232"/>
      <c r="J958" s="233">
        <f>ROUND(I958*H958,2)</f>
        <v>0</v>
      </c>
      <c r="K958" s="229" t="s">
        <v>210</v>
      </c>
      <c r="L958" s="45"/>
      <c r="M958" s="234" t="s">
        <v>1</v>
      </c>
      <c r="N958" s="235" t="s">
        <v>41</v>
      </c>
      <c r="O958" s="92"/>
      <c r="P958" s="236">
        <f>O958*H958</f>
        <v>0</v>
      </c>
      <c r="Q958" s="236">
        <v>0.0001</v>
      </c>
      <c r="R958" s="236">
        <f>Q958*H958</f>
        <v>0.000935</v>
      </c>
      <c r="S958" s="236">
        <v>0</v>
      </c>
      <c r="T958" s="237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38" t="s">
        <v>309</v>
      </c>
      <c r="AT958" s="238" t="s">
        <v>193</v>
      </c>
      <c r="AU958" s="238" t="s">
        <v>86</v>
      </c>
      <c r="AY958" s="18" t="s">
        <v>191</v>
      </c>
      <c r="BE958" s="239">
        <f>IF(N958="základní",J958,0)</f>
        <v>0</v>
      </c>
      <c r="BF958" s="239">
        <f>IF(N958="snížená",J958,0)</f>
        <v>0</v>
      </c>
      <c r="BG958" s="239">
        <f>IF(N958="zákl. přenesená",J958,0)</f>
        <v>0</v>
      </c>
      <c r="BH958" s="239">
        <f>IF(N958="sníž. přenesená",J958,0)</f>
        <v>0</v>
      </c>
      <c r="BI958" s="239">
        <f>IF(N958="nulová",J958,0)</f>
        <v>0</v>
      </c>
      <c r="BJ958" s="18" t="s">
        <v>84</v>
      </c>
      <c r="BK958" s="239">
        <f>ROUND(I958*H958,2)</f>
        <v>0</v>
      </c>
      <c r="BL958" s="18" t="s">
        <v>309</v>
      </c>
      <c r="BM958" s="238" t="s">
        <v>1574</v>
      </c>
    </row>
    <row r="959" spans="1:51" s="13" customFormat="1" ht="12">
      <c r="A959" s="13"/>
      <c r="B959" s="240"/>
      <c r="C959" s="241"/>
      <c r="D959" s="242" t="s">
        <v>200</v>
      </c>
      <c r="E959" s="243" t="s">
        <v>1</v>
      </c>
      <c r="F959" s="244" t="s">
        <v>1554</v>
      </c>
      <c r="G959" s="241"/>
      <c r="H959" s="245">
        <v>9.35</v>
      </c>
      <c r="I959" s="246"/>
      <c r="J959" s="241"/>
      <c r="K959" s="241"/>
      <c r="L959" s="247"/>
      <c r="M959" s="248"/>
      <c r="N959" s="249"/>
      <c r="O959" s="249"/>
      <c r="P959" s="249"/>
      <c r="Q959" s="249"/>
      <c r="R959" s="249"/>
      <c r="S959" s="249"/>
      <c r="T959" s="250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1" t="s">
        <v>200</v>
      </c>
      <c r="AU959" s="251" t="s">
        <v>86</v>
      </c>
      <c r="AV959" s="13" t="s">
        <v>86</v>
      </c>
      <c r="AW959" s="13" t="s">
        <v>32</v>
      </c>
      <c r="AX959" s="13" t="s">
        <v>84</v>
      </c>
      <c r="AY959" s="251" t="s">
        <v>191</v>
      </c>
    </row>
    <row r="960" spans="1:65" s="2" customFormat="1" ht="33" customHeight="1">
      <c r="A960" s="39"/>
      <c r="B960" s="40"/>
      <c r="C960" s="227" t="s">
        <v>1575</v>
      </c>
      <c r="D960" s="227" t="s">
        <v>193</v>
      </c>
      <c r="E960" s="228" t="s">
        <v>1576</v>
      </c>
      <c r="F960" s="229" t="s">
        <v>1577</v>
      </c>
      <c r="G960" s="230" t="s">
        <v>196</v>
      </c>
      <c r="H960" s="231">
        <v>101.48</v>
      </c>
      <c r="I960" s="232"/>
      <c r="J960" s="233">
        <f>ROUND(I960*H960,2)</f>
        <v>0</v>
      </c>
      <c r="K960" s="229" t="s">
        <v>210</v>
      </c>
      <c r="L960" s="45"/>
      <c r="M960" s="234" t="s">
        <v>1</v>
      </c>
      <c r="N960" s="235" t="s">
        <v>41</v>
      </c>
      <c r="O960" s="92"/>
      <c r="P960" s="236">
        <f>O960*H960</f>
        <v>0</v>
      </c>
      <c r="Q960" s="236">
        <v>0.00125</v>
      </c>
      <c r="R960" s="236">
        <f>Q960*H960</f>
        <v>0.12685000000000002</v>
      </c>
      <c r="S960" s="236">
        <v>0</v>
      </c>
      <c r="T960" s="237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38" t="s">
        <v>309</v>
      </c>
      <c r="AT960" s="238" t="s">
        <v>193</v>
      </c>
      <c r="AU960" s="238" t="s">
        <v>86</v>
      </c>
      <c r="AY960" s="18" t="s">
        <v>191</v>
      </c>
      <c r="BE960" s="239">
        <f>IF(N960="základní",J960,0)</f>
        <v>0</v>
      </c>
      <c r="BF960" s="239">
        <f>IF(N960="snížená",J960,0)</f>
        <v>0</v>
      </c>
      <c r="BG960" s="239">
        <f>IF(N960="zákl. přenesená",J960,0)</f>
        <v>0</v>
      </c>
      <c r="BH960" s="239">
        <f>IF(N960="sníž. přenesená",J960,0)</f>
        <v>0</v>
      </c>
      <c r="BI960" s="239">
        <f>IF(N960="nulová",J960,0)</f>
        <v>0</v>
      </c>
      <c r="BJ960" s="18" t="s">
        <v>84</v>
      </c>
      <c r="BK960" s="239">
        <f>ROUND(I960*H960,2)</f>
        <v>0</v>
      </c>
      <c r="BL960" s="18" t="s">
        <v>309</v>
      </c>
      <c r="BM960" s="238" t="s">
        <v>1578</v>
      </c>
    </row>
    <row r="961" spans="1:51" s="13" customFormat="1" ht="12">
      <c r="A961" s="13"/>
      <c r="B961" s="240"/>
      <c r="C961" s="241"/>
      <c r="D961" s="242" t="s">
        <v>200</v>
      </c>
      <c r="E961" s="243" t="s">
        <v>1</v>
      </c>
      <c r="F961" s="244" t="s">
        <v>1579</v>
      </c>
      <c r="G961" s="241"/>
      <c r="H961" s="245">
        <v>101.48</v>
      </c>
      <c r="I961" s="246"/>
      <c r="J961" s="241"/>
      <c r="K961" s="241"/>
      <c r="L961" s="247"/>
      <c r="M961" s="248"/>
      <c r="N961" s="249"/>
      <c r="O961" s="249"/>
      <c r="P961" s="249"/>
      <c r="Q961" s="249"/>
      <c r="R961" s="249"/>
      <c r="S961" s="249"/>
      <c r="T961" s="25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1" t="s">
        <v>200</v>
      </c>
      <c r="AU961" s="251" t="s">
        <v>86</v>
      </c>
      <c r="AV961" s="13" t="s">
        <v>86</v>
      </c>
      <c r="AW961" s="13" t="s">
        <v>32</v>
      </c>
      <c r="AX961" s="13" t="s">
        <v>84</v>
      </c>
      <c r="AY961" s="251" t="s">
        <v>191</v>
      </c>
    </row>
    <row r="962" spans="1:65" s="2" customFormat="1" ht="24.15" customHeight="1">
      <c r="A962" s="39"/>
      <c r="B962" s="40"/>
      <c r="C962" s="284" t="s">
        <v>1580</v>
      </c>
      <c r="D962" s="284" t="s">
        <v>310</v>
      </c>
      <c r="E962" s="285" t="s">
        <v>1581</v>
      </c>
      <c r="F962" s="286" t="s">
        <v>1582</v>
      </c>
      <c r="G962" s="287" t="s">
        <v>196</v>
      </c>
      <c r="H962" s="288">
        <v>106.554</v>
      </c>
      <c r="I962" s="289"/>
      <c r="J962" s="290">
        <f>ROUND(I962*H962,2)</f>
        <v>0</v>
      </c>
      <c r="K962" s="286" t="s">
        <v>1</v>
      </c>
      <c r="L962" s="291"/>
      <c r="M962" s="292" t="s">
        <v>1</v>
      </c>
      <c r="N962" s="293" t="s">
        <v>41</v>
      </c>
      <c r="O962" s="92"/>
      <c r="P962" s="236">
        <f>O962*H962</f>
        <v>0</v>
      </c>
      <c r="Q962" s="236">
        <v>0.007</v>
      </c>
      <c r="R962" s="236">
        <f>Q962*H962</f>
        <v>0.745878</v>
      </c>
      <c r="S962" s="236">
        <v>0</v>
      </c>
      <c r="T962" s="237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38" t="s">
        <v>403</v>
      </c>
      <c r="AT962" s="238" t="s">
        <v>310</v>
      </c>
      <c r="AU962" s="238" t="s">
        <v>86</v>
      </c>
      <c r="AY962" s="18" t="s">
        <v>191</v>
      </c>
      <c r="BE962" s="239">
        <f>IF(N962="základní",J962,0)</f>
        <v>0</v>
      </c>
      <c r="BF962" s="239">
        <f>IF(N962="snížená",J962,0)</f>
        <v>0</v>
      </c>
      <c r="BG962" s="239">
        <f>IF(N962="zákl. přenesená",J962,0)</f>
        <v>0</v>
      </c>
      <c r="BH962" s="239">
        <f>IF(N962="sníž. přenesená",J962,0)</f>
        <v>0</v>
      </c>
      <c r="BI962" s="239">
        <f>IF(N962="nulová",J962,0)</f>
        <v>0</v>
      </c>
      <c r="BJ962" s="18" t="s">
        <v>84</v>
      </c>
      <c r="BK962" s="239">
        <f>ROUND(I962*H962,2)</f>
        <v>0</v>
      </c>
      <c r="BL962" s="18" t="s">
        <v>309</v>
      </c>
      <c r="BM962" s="238" t="s">
        <v>1583</v>
      </c>
    </row>
    <row r="963" spans="1:51" s="13" customFormat="1" ht="12">
      <c r="A963" s="13"/>
      <c r="B963" s="240"/>
      <c r="C963" s="241"/>
      <c r="D963" s="242" t="s">
        <v>200</v>
      </c>
      <c r="E963" s="241"/>
      <c r="F963" s="244" t="s">
        <v>1584</v>
      </c>
      <c r="G963" s="241"/>
      <c r="H963" s="245">
        <v>106.554</v>
      </c>
      <c r="I963" s="246"/>
      <c r="J963" s="241"/>
      <c r="K963" s="241"/>
      <c r="L963" s="247"/>
      <c r="M963" s="248"/>
      <c r="N963" s="249"/>
      <c r="O963" s="249"/>
      <c r="P963" s="249"/>
      <c r="Q963" s="249"/>
      <c r="R963" s="249"/>
      <c r="S963" s="249"/>
      <c r="T963" s="250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1" t="s">
        <v>200</v>
      </c>
      <c r="AU963" s="251" t="s">
        <v>86</v>
      </c>
      <c r="AV963" s="13" t="s">
        <v>86</v>
      </c>
      <c r="AW963" s="13" t="s">
        <v>4</v>
      </c>
      <c r="AX963" s="13" t="s">
        <v>84</v>
      </c>
      <c r="AY963" s="251" t="s">
        <v>191</v>
      </c>
    </row>
    <row r="964" spans="1:65" s="2" customFormat="1" ht="24.15" customHeight="1">
      <c r="A964" s="39"/>
      <c r="B964" s="40"/>
      <c r="C964" s="227" t="s">
        <v>1585</v>
      </c>
      <c r="D964" s="227" t="s">
        <v>193</v>
      </c>
      <c r="E964" s="228" t="s">
        <v>1586</v>
      </c>
      <c r="F964" s="229" t="s">
        <v>1587</v>
      </c>
      <c r="G964" s="230" t="s">
        <v>336</v>
      </c>
      <c r="H964" s="231">
        <v>447.46</v>
      </c>
      <c r="I964" s="232"/>
      <c r="J964" s="233">
        <f>ROUND(I964*H964,2)</f>
        <v>0</v>
      </c>
      <c r="K964" s="229" t="s">
        <v>1</v>
      </c>
      <c r="L964" s="45"/>
      <c r="M964" s="234" t="s">
        <v>1</v>
      </c>
      <c r="N964" s="235" t="s">
        <v>41</v>
      </c>
      <c r="O964" s="92"/>
      <c r="P964" s="236">
        <f>O964*H964</f>
        <v>0</v>
      </c>
      <c r="Q964" s="236">
        <v>0.02998</v>
      </c>
      <c r="R964" s="236">
        <f>Q964*H964</f>
        <v>13.4148508</v>
      </c>
      <c r="S964" s="236">
        <v>0</v>
      </c>
      <c r="T964" s="237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38" t="s">
        <v>309</v>
      </c>
      <c r="AT964" s="238" t="s">
        <v>193</v>
      </c>
      <c r="AU964" s="238" t="s">
        <v>86</v>
      </c>
      <c r="AY964" s="18" t="s">
        <v>191</v>
      </c>
      <c r="BE964" s="239">
        <f>IF(N964="základní",J964,0)</f>
        <v>0</v>
      </c>
      <c r="BF964" s="239">
        <f>IF(N964="snížená",J964,0)</f>
        <v>0</v>
      </c>
      <c r="BG964" s="239">
        <f>IF(N964="zákl. přenesená",J964,0)</f>
        <v>0</v>
      </c>
      <c r="BH964" s="239">
        <f>IF(N964="sníž. přenesená",J964,0)</f>
        <v>0</v>
      </c>
      <c r="BI964" s="239">
        <f>IF(N964="nulová",J964,0)</f>
        <v>0</v>
      </c>
      <c r="BJ964" s="18" t="s">
        <v>84</v>
      </c>
      <c r="BK964" s="239">
        <f>ROUND(I964*H964,2)</f>
        <v>0</v>
      </c>
      <c r="BL964" s="18" t="s">
        <v>309</v>
      </c>
      <c r="BM964" s="238" t="s">
        <v>1588</v>
      </c>
    </row>
    <row r="965" spans="1:51" s="15" customFormat="1" ht="12">
      <c r="A965" s="15"/>
      <c r="B965" s="263"/>
      <c r="C965" s="264"/>
      <c r="D965" s="242" t="s">
        <v>200</v>
      </c>
      <c r="E965" s="265" t="s">
        <v>1</v>
      </c>
      <c r="F965" s="266" t="s">
        <v>1589</v>
      </c>
      <c r="G965" s="264"/>
      <c r="H965" s="265" t="s">
        <v>1</v>
      </c>
      <c r="I965" s="267"/>
      <c r="J965" s="264"/>
      <c r="K965" s="264"/>
      <c r="L965" s="268"/>
      <c r="M965" s="269"/>
      <c r="N965" s="270"/>
      <c r="O965" s="270"/>
      <c r="P965" s="270"/>
      <c r="Q965" s="270"/>
      <c r="R965" s="270"/>
      <c r="S965" s="270"/>
      <c r="T965" s="271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72" t="s">
        <v>200</v>
      </c>
      <c r="AU965" s="272" t="s">
        <v>86</v>
      </c>
      <c r="AV965" s="15" t="s">
        <v>84</v>
      </c>
      <c r="AW965" s="15" t="s">
        <v>32</v>
      </c>
      <c r="AX965" s="15" t="s">
        <v>76</v>
      </c>
      <c r="AY965" s="272" t="s">
        <v>191</v>
      </c>
    </row>
    <row r="966" spans="1:51" s="15" customFormat="1" ht="12">
      <c r="A966" s="15"/>
      <c r="B966" s="263"/>
      <c r="C966" s="264"/>
      <c r="D966" s="242" t="s">
        <v>200</v>
      </c>
      <c r="E966" s="265" t="s">
        <v>1</v>
      </c>
      <c r="F966" s="266" t="s">
        <v>1590</v>
      </c>
      <c r="G966" s="264"/>
      <c r="H966" s="265" t="s">
        <v>1</v>
      </c>
      <c r="I966" s="267"/>
      <c r="J966" s="264"/>
      <c r="K966" s="264"/>
      <c r="L966" s="268"/>
      <c r="M966" s="269"/>
      <c r="N966" s="270"/>
      <c r="O966" s="270"/>
      <c r="P966" s="270"/>
      <c r="Q966" s="270"/>
      <c r="R966" s="270"/>
      <c r="S966" s="270"/>
      <c r="T966" s="271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72" t="s">
        <v>200</v>
      </c>
      <c r="AU966" s="272" t="s">
        <v>86</v>
      </c>
      <c r="AV966" s="15" t="s">
        <v>84</v>
      </c>
      <c r="AW966" s="15" t="s">
        <v>32</v>
      </c>
      <c r="AX966" s="15" t="s">
        <v>76</v>
      </c>
      <c r="AY966" s="272" t="s">
        <v>191</v>
      </c>
    </row>
    <row r="967" spans="1:51" s="13" customFormat="1" ht="12">
      <c r="A967" s="13"/>
      <c r="B967" s="240"/>
      <c r="C967" s="241"/>
      <c r="D967" s="242" t="s">
        <v>200</v>
      </c>
      <c r="E967" s="243" t="s">
        <v>1</v>
      </c>
      <c r="F967" s="244" t="s">
        <v>1591</v>
      </c>
      <c r="G967" s="241"/>
      <c r="H967" s="245">
        <v>447.46</v>
      </c>
      <c r="I967" s="246"/>
      <c r="J967" s="241"/>
      <c r="K967" s="241"/>
      <c r="L967" s="247"/>
      <c r="M967" s="248"/>
      <c r="N967" s="249"/>
      <c r="O967" s="249"/>
      <c r="P967" s="249"/>
      <c r="Q967" s="249"/>
      <c r="R967" s="249"/>
      <c r="S967" s="249"/>
      <c r="T967" s="250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1" t="s">
        <v>200</v>
      </c>
      <c r="AU967" s="251" t="s">
        <v>86</v>
      </c>
      <c r="AV967" s="13" t="s">
        <v>86</v>
      </c>
      <c r="AW967" s="13" t="s">
        <v>32</v>
      </c>
      <c r="AX967" s="13" t="s">
        <v>84</v>
      </c>
      <c r="AY967" s="251" t="s">
        <v>191</v>
      </c>
    </row>
    <row r="968" spans="1:65" s="2" customFormat="1" ht="37.8" customHeight="1">
      <c r="A968" s="39"/>
      <c r="B968" s="40"/>
      <c r="C968" s="227" t="s">
        <v>1592</v>
      </c>
      <c r="D968" s="227" t="s">
        <v>193</v>
      </c>
      <c r="E968" s="228" t="s">
        <v>1593</v>
      </c>
      <c r="F968" s="229" t="s">
        <v>1594</v>
      </c>
      <c r="G968" s="230" t="s">
        <v>926</v>
      </c>
      <c r="H968" s="231">
        <v>1</v>
      </c>
      <c r="I968" s="232"/>
      <c r="J968" s="233">
        <f>ROUND(I968*H968,2)</f>
        <v>0</v>
      </c>
      <c r="K968" s="229" t="s">
        <v>1</v>
      </c>
      <c r="L968" s="45"/>
      <c r="M968" s="234" t="s">
        <v>1</v>
      </c>
      <c r="N968" s="235" t="s">
        <v>41</v>
      </c>
      <c r="O968" s="92"/>
      <c r="P968" s="236">
        <f>O968*H968</f>
        <v>0</v>
      </c>
      <c r="Q968" s="236">
        <v>0.0171</v>
      </c>
      <c r="R968" s="236">
        <f>Q968*H968</f>
        <v>0.0171</v>
      </c>
      <c r="S968" s="236">
        <v>0</v>
      </c>
      <c r="T968" s="237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38" t="s">
        <v>309</v>
      </c>
      <c r="AT968" s="238" t="s">
        <v>193</v>
      </c>
      <c r="AU968" s="238" t="s">
        <v>86</v>
      </c>
      <c r="AY968" s="18" t="s">
        <v>191</v>
      </c>
      <c r="BE968" s="239">
        <f>IF(N968="základní",J968,0)</f>
        <v>0</v>
      </c>
      <c r="BF968" s="239">
        <f>IF(N968="snížená",J968,0)</f>
        <v>0</v>
      </c>
      <c r="BG968" s="239">
        <f>IF(N968="zákl. přenesená",J968,0)</f>
        <v>0</v>
      </c>
      <c r="BH968" s="239">
        <f>IF(N968="sníž. přenesená",J968,0)</f>
        <v>0</v>
      </c>
      <c r="BI968" s="239">
        <f>IF(N968="nulová",J968,0)</f>
        <v>0</v>
      </c>
      <c r="BJ968" s="18" t="s">
        <v>84</v>
      </c>
      <c r="BK968" s="239">
        <f>ROUND(I968*H968,2)</f>
        <v>0</v>
      </c>
      <c r="BL968" s="18" t="s">
        <v>309</v>
      </c>
      <c r="BM968" s="238" t="s">
        <v>1595</v>
      </c>
    </row>
    <row r="969" spans="1:51" s="15" customFormat="1" ht="12">
      <c r="A969" s="15"/>
      <c r="B969" s="263"/>
      <c r="C969" s="264"/>
      <c r="D969" s="242" t="s">
        <v>200</v>
      </c>
      <c r="E969" s="265" t="s">
        <v>1</v>
      </c>
      <c r="F969" s="266" t="s">
        <v>1596</v>
      </c>
      <c r="G969" s="264"/>
      <c r="H969" s="265" t="s">
        <v>1</v>
      </c>
      <c r="I969" s="267"/>
      <c r="J969" s="264"/>
      <c r="K969" s="264"/>
      <c r="L969" s="268"/>
      <c r="M969" s="269"/>
      <c r="N969" s="270"/>
      <c r="O969" s="270"/>
      <c r="P969" s="270"/>
      <c r="Q969" s="270"/>
      <c r="R969" s="270"/>
      <c r="S969" s="270"/>
      <c r="T969" s="271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72" t="s">
        <v>200</v>
      </c>
      <c r="AU969" s="272" t="s">
        <v>86</v>
      </c>
      <c r="AV969" s="15" t="s">
        <v>84</v>
      </c>
      <c r="AW969" s="15" t="s">
        <v>32</v>
      </c>
      <c r="AX969" s="15" t="s">
        <v>76</v>
      </c>
      <c r="AY969" s="272" t="s">
        <v>191</v>
      </c>
    </row>
    <row r="970" spans="1:51" s="15" customFormat="1" ht="12">
      <c r="A970" s="15"/>
      <c r="B970" s="263"/>
      <c r="C970" s="264"/>
      <c r="D970" s="242" t="s">
        <v>200</v>
      </c>
      <c r="E970" s="265" t="s">
        <v>1</v>
      </c>
      <c r="F970" s="266" t="s">
        <v>1597</v>
      </c>
      <c r="G970" s="264"/>
      <c r="H970" s="265" t="s">
        <v>1</v>
      </c>
      <c r="I970" s="267"/>
      <c r="J970" s="264"/>
      <c r="K970" s="264"/>
      <c r="L970" s="268"/>
      <c r="M970" s="269"/>
      <c r="N970" s="270"/>
      <c r="O970" s="270"/>
      <c r="P970" s="270"/>
      <c r="Q970" s="270"/>
      <c r="R970" s="270"/>
      <c r="S970" s="270"/>
      <c r="T970" s="271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72" t="s">
        <v>200</v>
      </c>
      <c r="AU970" s="272" t="s">
        <v>86</v>
      </c>
      <c r="AV970" s="15" t="s">
        <v>84</v>
      </c>
      <c r="AW970" s="15" t="s">
        <v>32</v>
      </c>
      <c r="AX970" s="15" t="s">
        <v>76</v>
      </c>
      <c r="AY970" s="272" t="s">
        <v>191</v>
      </c>
    </row>
    <row r="971" spans="1:51" s="13" customFormat="1" ht="12">
      <c r="A971" s="13"/>
      <c r="B971" s="240"/>
      <c r="C971" s="241"/>
      <c r="D971" s="242" t="s">
        <v>200</v>
      </c>
      <c r="E971" s="243" t="s">
        <v>1</v>
      </c>
      <c r="F971" s="244" t="s">
        <v>84</v>
      </c>
      <c r="G971" s="241"/>
      <c r="H971" s="245">
        <v>1</v>
      </c>
      <c r="I971" s="246"/>
      <c r="J971" s="241"/>
      <c r="K971" s="241"/>
      <c r="L971" s="247"/>
      <c r="M971" s="248"/>
      <c r="N971" s="249"/>
      <c r="O971" s="249"/>
      <c r="P971" s="249"/>
      <c r="Q971" s="249"/>
      <c r="R971" s="249"/>
      <c r="S971" s="249"/>
      <c r="T971" s="250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1" t="s">
        <v>200</v>
      </c>
      <c r="AU971" s="251" t="s">
        <v>86</v>
      </c>
      <c r="AV971" s="13" t="s">
        <v>86</v>
      </c>
      <c r="AW971" s="13" t="s">
        <v>32</v>
      </c>
      <c r="AX971" s="13" t="s">
        <v>84</v>
      </c>
      <c r="AY971" s="251" t="s">
        <v>191</v>
      </c>
    </row>
    <row r="972" spans="1:65" s="2" customFormat="1" ht="49.05" customHeight="1">
      <c r="A972" s="39"/>
      <c r="B972" s="40"/>
      <c r="C972" s="227" t="s">
        <v>1598</v>
      </c>
      <c r="D972" s="227" t="s">
        <v>193</v>
      </c>
      <c r="E972" s="228" t="s">
        <v>1599</v>
      </c>
      <c r="F972" s="229" t="s">
        <v>1600</v>
      </c>
      <c r="G972" s="230" t="s">
        <v>926</v>
      </c>
      <c r="H972" s="231">
        <v>1</v>
      </c>
      <c r="I972" s="232"/>
      <c r="J972" s="233">
        <f>ROUND(I972*H972,2)</f>
        <v>0</v>
      </c>
      <c r="K972" s="229" t="s">
        <v>1</v>
      </c>
      <c r="L972" s="45"/>
      <c r="M972" s="234" t="s">
        <v>1</v>
      </c>
      <c r="N972" s="235" t="s">
        <v>41</v>
      </c>
      <c r="O972" s="92"/>
      <c r="P972" s="236">
        <f>O972*H972</f>
        <v>0</v>
      </c>
      <c r="Q972" s="236">
        <v>0.0171</v>
      </c>
      <c r="R972" s="236">
        <f>Q972*H972</f>
        <v>0.0171</v>
      </c>
      <c r="S972" s="236">
        <v>0</v>
      </c>
      <c r="T972" s="237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8" t="s">
        <v>309</v>
      </c>
      <c r="AT972" s="238" t="s">
        <v>193</v>
      </c>
      <c r="AU972" s="238" t="s">
        <v>86</v>
      </c>
      <c r="AY972" s="18" t="s">
        <v>191</v>
      </c>
      <c r="BE972" s="239">
        <f>IF(N972="základní",J972,0)</f>
        <v>0</v>
      </c>
      <c r="BF972" s="239">
        <f>IF(N972="snížená",J972,0)</f>
        <v>0</v>
      </c>
      <c r="BG972" s="239">
        <f>IF(N972="zákl. přenesená",J972,0)</f>
        <v>0</v>
      </c>
      <c r="BH972" s="239">
        <f>IF(N972="sníž. přenesená",J972,0)</f>
        <v>0</v>
      </c>
      <c r="BI972" s="239">
        <f>IF(N972="nulová",J972,0)</f>
        <v>0</v>
      </c>
      <c r="BJ972" s="18" t="s">
        <v>84</v>
      </c>
      <c r="BK972" s="239">
        <f>ROUND(I972*H972,2)</f>
        <v>0</v>
      </c>
      <c r="BL972" s="18" t="s">
        <v>309</v>
      </c>
      <c r="BM972" s="238" t="s">
        <v>1601</v>
      </c>
    </row>
    <row r="973" spans="1:51" s="15" customFormat="1" ht="12">
      <c r="A973" s="15"/>
      <c r="B973" s="263"/>
      <c r="C973" s="264"/>
      <c r="D973" s="242" t="s">
        <v>200</v>
      </c>
      <c r="E973" s="265" t="s">
        <v>1</v>
      </c>
      <c r="F973" s="266" t="s">
        <v>1602</v>
      </c>
      <c r="G973" s="264"/>
      <c r="H973" s="265" t="s">
        <v>1</v>
      </c>
      <c r="I973" s="267"/>
      <c r="J973" s="264"/>
      <c r="K973" s="264"/>
      <c r="L973" s="268"/>
      <c r="M973" s="269"/>
      <c r="N973" s="270"/>
      <c r="O973" s="270"/>
      <c r="P973" s="270"/>
      <c r="Q973" s="270"/>
      <c r="R973" s="270"/>
      <c r="S973" s="270"/>
      <c r="T973" s="271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2" t="s">
        <v>200</v>
      </c>
      <c r="AU973" s="272" t="s">
        <v>86</v>
      </c>
      <c r="AV973" s="15" t="s">
        <v>84</v>
      </c>
      <c r="AW973" s="15" t="s">
        <v>32</v>
      </c>
      <c r="AX973" s="15" t="s">
        <v>76</v>
      </c>
      <c r="AY973" s="272" t="s">
        <v>191</v>
      </c>
    </row>
    <row r="974" spans="1:51" s="15" customFormat="1" ht="12">
      <c r="A974" s="15"/>
      <c r="B974" s="263"/>
      <c r="C974" s="264"/>
      <c r="D974" s="242" t="s">
        <v>200</v>
      </c>
      <c r="E974" s="265" t="s">
        <v>1</v>
      </c>
      <c r="F974" s="266" t="s">
        <v>1603</v>
      </c>
      <c r="G974" s="264"/>
      <c r="H974" s="265" t="s">
        <v>1</v>
      </c>
      <c r="I974" s="267"/>
      <c r="J974" s="264"/>
      <c r="K974" s="264"/>
      <c r="L974" s="268"/>
      <c r="M974" s="269"/>
      <c r="N974" s="270"/>
      <c r="O974" s="270"/>
      <c r="P974" s="270"/>
      <c r="Q974" s="270"/>
      <c r="R974" s="270"/>
      <c r="S974" s="270"/>
      <c r="T974" s="271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72" t="s">
        <v>200</v>
      </c>
      <c r="AU974" s="272" t="s">
        <v>86</v>
      </c>
      <c r="AV974" s="15" t="s">
        <v>84</v>
      </c>
      <c r="AW974" s="15" t="s">
        <v>32</v>
      </c>
      <c r="AX974" s="15" t="s">
        <v>76</v>
      </c>
      <c r="AY974" s="272" t="s">
        <v>191</v>
      </c>
    </row>
    <row r="975" spans="1:51" s="15" customFormat="1" ht="12">
      <c r="A975" s="15"/>
      <c r="B975" s="263"/>
      <c r="C975" s="264"/>
      <c r="D975" s="242" t="s">
        <v>200</v>
      </c>
      <c r="E975" s="265" t="s">
        <v>1</v>
      </c>
      <c r="F975" s="266" t="s">
        <v>1604</v>
      </c>
      <c r="G975" s="264"/>
      <c r="H975" s="265" t="s">
        <v>1</v>
      </c>
      <c r="I975" s="267"/>
      <c r="J975" s="264"/>
      <c r="K975" s="264"/>
      <c r="L975" s="268"/>
      <c r="M975" s="269"/>
      <c r="N975" s="270"/>
      <c r="O975" s="270"/>
      <c r="P975" s="270"/>
      <c r="Q975" s="270"/>
      <c r="R975" s="270"/>
      <c r="S975" s="270"/>
      <c r="T975" s="271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T975" s="272" t="s">
        <v>200</v>
      </c>
      <c r="AU975" s="272" t="s">
        <v>86</v>
      </c>
      <c r="AV975" s="15" t="s">
        <v>84</v>
      </c>
      <c r="AW975" s="15" t="s">
        <v>32</v>
      </c>
      <c r="AX975" s="15" t="s">
        <v>76</v>
      </c>
      <c r="AY975" s="272" t="s">
        <v>191</v>
      </c>
    </row>
    <row r="976" spans="1:51" s="13" customFormat="1" ht="12">
      <c r="A976" s="13"/>
      <c r="B976" s="240"/>
      <c r="C976" s="241"/>
      <c r="D976" s="242" t="s">
        <v>200</v>
      </c>
      <c r="E976" s="243" t="s">
        <v>1</v>
      </c>
      <c r="F976" s="244" t="s">
        <v>84</v>
      </c>
      <c r="G976" s="241"/>
      <c r="H976" s="245">
        <v>1</v>
      </c>
      <c r="I976" s="246"/>
      <c r="J976" s="241"/>
      <c r="K976" s="241"/>
      <c r="L976" s="247"/>
      <c r="M976" s="248"/>
      <c r="N976" s="249"/>
      <c r="O976" s="249"/>
      <c r="P976" s="249"/>
      <c r="Q976" s="249"/>
      <c r="R976" s="249"/>
      <c r="S976" s="249"/>
      <c r="T976" s="250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1" t="s">
        <v>200</v>
      </c>
      <c r="AU976" s="251" t="s">
        <v>86</v>
      </c>
      <c r="AV976" s="13" t="s">
        <v>86</v>
      </c>
      <c r="AW976" s="13" t="s">
        <v>32</v>
      </c>
      <c r="AX976" s="13" t="s">
        <v>84</v>
      </c>
      <c r="AY976" s="251" t="s">
        <v>191</v>
      </c>
    </row>
    <row r="977" spans="1:65" s="2" customFormat="1" ht="49.05" customHeight="1">
      <c r="A977" s="39"/>
      <c r="B977" s="40"/>
      <c r="C977" s="227" t="s">
        <v>1605</v>
      </c>
      <c r="D977" s="227" t="s">
        <v>193</v>
      </c>
      <c r="E977" s="228" t="s">
        <v>1606</v>
      </c>
      <c r="F977" s="229" t="s">
        <v>1607</v>
      </c>
      <c r="G977" s="230" t="s">
        <v>926</v>
      </c>
      <c r="H977" s="231">
        <v>1</v>
      </c>
      <c r="I977" s="232"/>
      <c r="J977" s="233">
        <f>ROUND(I977*H977,2)</f>
        <v>0</v>
      </c>
      <c r="K977" s="229" t="s">
        <v>1</v>
      </c>
      <c r="L977" s="45"/>
      <c r="M977" s="234" t="s">
        <v>1</v>
      </c>
      <c r="N977" s="235" t="s">
        <v>41</v>
      </c>
      <c r="O977" s="92"/>
      <c r="P977" s="236">
        <f>O977*H977</f>
        <v>0</v>
      </c>
      <c r="Q977" s="236">
        <v>0.0171</v>
      </c>
      <c r="R977" s="236">
        <f>Q977*H977</f>
        <v>0.0171</v>
      </c>
      <c r="S977" s="236">
        <v>0</v>
      </c>
      <c r="T977" s="237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38" t="s">
        <v>309</v>
      </c>
      <c r="AT977" s="238" t="s">
        <v>193</v>
      </c>
      <c r="AU977" s="238" t="s">
        <v>86</v>
      </c>
      <c r="AY977" s="18" t="s">
        <v>191</v>
      </c>
      <c r="BE977" s="239">
        <f>IF(N977="základní",J977,0)</f>
        <v>0</v>
      </c>
      <c r="BF977" s="239">
        <f>IF(N977="snížená",J977,0)</f>
        <v>0</v>
      </c>
      <c r="BG977" s="239">
        <f>IF(N977="zákl. přenesená",J977,0)</f>
        <v>0</v>
      </c>
      <c r="BH977" s="239">
        <f>IF(N977="sníž. přenesená",J977,0)</f>
        <v>0</v>
      </c>
      <c r="BI977" s="239">
        <f>IF(N977="nulová",J977,0)</f>
        <v>0</v>
      </c>
      <c r="BJ977" s="18" t="s">
        <v>84</v>
      </c>
      <c r="BK977" s="239">
        <f>ROUND(I977*H977,2)</f>
        <v>0</v>
      </c>
      <c r="BL977" s="18" t="s">
        <v>309</v>
      </c>
      <c r="BM977" s="238" t="s">
        <v>1608</v>
      </c>
    </row>
    <row r="978" spans="1:51" s="15" customFormat="1" ht="12">
      <c r="A978" s="15"/>
      <c r="B978" s="263"/>
      <c r="C978" s="264"/>
      <c r="D978" s="242" t="s">
        <v>200</v>
      </c>
      <c r="E978" s="265" t="s">
        <v>1</v>
      </c>
      <c r="F978" s="266" t="s">
        <v>1609</v>
      </c>
      <c r="G978" s="264"/>
      <c r="H978" s="265" t="s">
        <v>1</v>
      </c>
      <c r="I978" s="267"/>
      <c r="J978" s="264"/>
      <c r="K978" s="264"/>
      <c r="L978" s="268"/>
      <c r="M978" s="269"/>
      <c r="N978" s="270"/>
      <c r="O978" s="270"/>
      <c r="P978" s="270"/>
      <c r="Q978" s="270"/>
      <c r="R978" s="270"/>
      <c r="S978" s="270"/>
      <c r="T978" s="271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2" t="s">
        <v>200</v>
      </c>
      <c r="AU978" s="272" t="s">
        <v>86</v>
      </c>
      <c r="AV978" s="15" t="s">
        <v>84</v>
      </c>
      <c r="AW978" s="15" t="s">
        <v>32</v>
      </c>
      <c r="AX978" s="15" t="s">
        <v>76</v>
      </c>
      <c r="AY978" s="272" t="s">
        <v>191</v>
      </c>
    </row>
    <row r="979" spans="1:51" s="15" customFormat="1" ht="12">
      <c r="A979" s="15"/>
      <c r="B979" s="263"/>
      <c r="C979" s="264"/>
      <c r="D979" s="242" t="s">
        <v>200</v>
      </c>
      <c r="E979" s="265" t="s">
        <v>1</v>
      </c>
      <c r="F979" s="266" t="s">
        <v>1610</v>
      </c>
      <c r="G979" s="264"/>
      <c r="H979" s="265" t="s">
        <v>1</v>
      </c>
      <c r="I979" s="267"/>
      <c r="J979" s="264"/>
      <c r="K979" s="264"/>
      <c r="L979" s="268"/>
      <c r="M979" s="269"/>
      <c r="N979" s="270"/>
      <c r="O979" s="270"/>
      <c r="P979" s="270"/>
      <c r="Q979" s="270"/>
      <c r="R979" s="270"/>
      <c r="S979" s="270"/>
      <c r="T979" s="271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2" t="s">
        <v>200</v>
      </c>
      <c r="AU979" s="272" t="s">
        <v>86</v>
      </c>
      <c r="AV979" s="15" t="s">
        <v>84</v>
      </c>
      <c r="AW979" s="15" t="s">
        <v>32</v>
      </c>
      <c r="AX979" s="15" t="s">
        <v>76</v>
      </c>
      <c r="AY979" s="272" t="s">
        <v>191</v>
      </c>
    </row>
    <row r="980" spans="1:51" s="15" customFormat="1" ht="12">
      <c r="A980" s="15"/>
      <c r="B980" s="263"/>
      <c r="C980" s="264"/>
      <c r="D980" s="242" t="s">
        <v>200</v>
      </c>
      <c r="E980" s="265" t="s">
        <v>1</v>
      </c>
      <c r="F980" s="266" t="s">
        <v>1611</v>
      </c>
      <c r="G980" s="264"/>
      <c r="H980" s="265" t="s">
        <v>1</v>
      </c>
      <c r="I980" s="267"/>
      <c r="J980" s="264"/>
      <c r="K980" s="264"/>
      <c r="L980" s="268"/>
      <c r="M980" s="269"/>
      <c r="N980" s="270"/>
      <c r="O980" s="270"/>
      <c r="P980" s="270"/>
      <c r="Q980" s="270"/>
      <c r="R980" s="270"/>
      <c r="S980" s="270"/>
      <c r="T980" s="271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72" t="s">
        <v>200</v>
      </c>
      <c r="AU980" s="272" t="s">
        <v>86</v>
      </c>
      <c r="AV980" s="15" t="s">
        <v>84</v>
      </c>
      <c r="AW980" s="15" t="s">
        <v>32</v>
      </c>
      <c r="AX980" s="15" t="s">
        <v>76</v>
      </c>
      <c r="AY980" s="272" t="s">
        <v>191</v>
      </c>
    </row>
    <row r="981" spans="1:51" s="13" customFormat="1" ht="12">
      <c r="A981" s="13"/>
      <c r="B981" s="240"/>
      <c r="C981" s="241"/>
      <c r="D981" s="242" t="s">
        <v>200</v>
      </c>
      <c r="E981" s="243" t="s">
        <v>1</v>
      </c>
      <c r="F981" s="244" t="s">
        <v>84</v>
      </c>
      <c r="G981" s="241"/>
      <c r="H981" s="245">
        <v>1</v>
      </c>
      <c r="I981" s="246"/>
      <c r="J981" s="241"/>
      <c r="K981" s="241"/>
      <c r="L981" s="247"/>
      <c r="M981" s="248"/>
      <c r="N981" s="249"/>
      <c r="O981" s="249"/>
      <c r="P981" s="249"/>
      <c r="Q981" s="249"/>
      <c r="R981" s="249"/>
      <c r="S981" s="249"/>
      <c r="T981" s="25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1" t="s">
        <v>200</v>
      </c>
      <c r="AU981" s="251" t="s">
        <v>86</v>
      </c>
      <c r="AV981" s="13" t="s">
        <v>86</v>
      </c>
      <c r="AW981" s="13" t="s">
        <v>32</v>
      </c>
      <c r="AX981" s="13" t="s">
        <v>84</v>
      </c>
      <c r="AY981" s="251" t="s">
        <v>191</v>
      </c>
    </row>
    <row r="982" spans="1:65" s="2" customFormat="1" ht="24.15" customHeight="1">
      <c r="A982" s="39"/>
      <c r="B982" s="40"/>
      <c r="C982" s="227" t="s">
        <v>1612</v>
      </c>
      <c r="D982" s="227" t="s">
        <v>193</v>
      </c>
      <c r="E982" s="228" t="s">
        <v>1613</v>
      </c>
      <c r="F982" s="229" t="s">
        <v>1614</v>
      </c>
      <c r="G982" s="230" t="s">
        <v>1534</v>
      </c>
      <c r="H982" s="294"/>
      <c r="I982" s="232"/>
      <c r="J982" s="233">
        <f>ROUND(I982*H982,2)</f>
        <v>0</v>
      </c>
      <c r="K982" s="229" t="s">
        <v>210</v>
      </c>
      <c r="L982" s="45"/>
      <c r="M982" s="234" t="s">
        <v>1</v>
      </c>
      <c r="N982" s="235" t="s">
        <v>41</v>
      </c>
      <c r="O982" s="92"/>
      <c r="P982" s="236">
        <f>O982*H982</f>
        <v>0</v>
      </c>
      <c r="Q982" s="236">
        <v>0</v>
      </c>
      <c r="R982" s="236">
        <f>Q982*H982</f>
        <v>0</v>
      </c>
      <c r="S982" s="236">
        <v>0</v>
      </c>
      <c r="T982" s="237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8" t="s">
        <v>309</v>
      </c>
      <c r="AT982" s="238" t="s">
        <v>193</v>
      </c>
      <c r="AU982" s="238" t="s">
        <v>86</v>
      </c>
      <c r="AY982" s="18" t="s">
        <v>191</v>
      </c>
      <c r="BE982" s="239">
        <f>IF(N982="základní",J982,0)</f>
        <v>0</v>
      </c>
      <c r="BF982" s="239">
        <f>IF(N982="snížená",J982,0)</f>
        <v>0</v>
      </c>
      <c r="BG982" s="239">
        <f>IF(N982="zákl. přenesená",J982,0)</f>
        <v>0</v>
      </c>
      <c r="BH982" s="239">
        <f>IF(N982="sníž. přenesená",J982,0)</f>
        <v>0</v>
      </c>
      <c r="BI982" s="239">
        <f>IF(N982="nulová",J982,0)</f>
        <v>0</v>
      </c>
      <c r="BJ982" s="18" t="s">
        <v>84</v>
      </c>
      <c r="BK982" s="239">
        <f>ROUND(I982*H982,2)</f>
        <v>0</v>
      </c>
      <c r="BL982" s="18" t="s">
        <v>309</v>
      </c>
      <c r="BM982" s="238" t="s">
        <v>1615</v>
      </c>
    </row>
    <row r="983" spans="1:63" s="12" customFormat="1" ht="22.8" customHeight="1">
      <c r="A983" s="12"/>
      <c r="B983" s="211"/>
      <c r="C983" s="212"/>
      <c r="D983" s="213" t="s">
        <v>75</v>
      </c>
      <c r="E983" s="225" t="s">
        <v>1616</v>
      </c>
      <c r="F983" s="225" t="s">
        <v>1617</v>
      </c>
      <c r="G983" s="212"/>
      <c r="H983" s="212"/>
      <c r="I983" s="215"/>
      <c r="J983" s="226">
        <f>BK983</f>
        <v>0</v>
      </c>
      <c r="K983" s="212"/>
      <c r="L983" s="217"/>
      <c r="M983" s="218"/>
      <c r="N983" s="219"/>
      <c r="O983" s="219"/>
      <c r="P983" s="220">
        <f>SUM(P984:P995)</f>
        <v>0</v>
      </c>
      <c r="Q983" s="219"/>
      <c r="R983" s="220">
        <f>SUM(R984:R995)</f>
        <v>0.6666521000000001</v>
      </c>
      <c r="S983" s="219"/>
      <c r="T983" s="221">
        <f>SUM(T984:T995)</f>
        <v>0</v>
      </c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R983" s="222" t="s">
        <v>86</v>
      </c>
      <c r="AT983" s="223" t="s">
        <v>75</v>
      </c>
      <c r="AU983" s="223" t="s">
        <v>84</v>
      </c>
      <c r="AY983" s="222" t="s">
        <v>191</v>
      </c>
      <c r="BK983" s="224">
        <f>SUM(BK984:BK995)</f>
        <v>0</v>
      </c>
    </row>
    <row r="984" spans="1:65" s="2" customFormat="1" ht="66.75" customHeight="1">
      <c r="A984" s="39"/>
      <c r="B984" s="40"/>
      <c r="C984" s="227" t="s">
        <v>1618</v>
      </c>
      <c r="D984" s="227" t="s">
        <v>193</v>
      </c>
      <c r="E984" s="228" t="s">
        <v>1619</v>
      </c>
      <c r="F984" s="229" t="s">
        <v>1620</v>
      </c>
      <c r="G984" s="230" t="s">
        <v>336</v>
      </c>
      <c r="H984" s="231">
        <v>100.83</v>
      </c>
      <c r="I984" s="232"/>
      <c r="J984" s="233">
        <f>ROUND(I984*H984,2)</f>
        <v>0</v>
      </c>
      <c r="K984" s="229" t="s">
        <v>1</v>
      </c>
      <c r="L984" s="45"/>
      <c r="M984" s="234" t="s">
        <v>1</v>
      </c>
      <c r="N984" s="235" t="s">
        <v>41</v>
      </c>
      <c r="O984" s="92"/>
      <c r="P984" s="236">
        <f>O984*H984</f>
        <v>0</v>
      </c>
      <c r="Q984" s="236">
        <v>0.00117</v>
      </c>
      <c r="R984" s="236">
        <f>Q984*H984</f>
        <v>0.1179711</v>
      </c>
      <c r="S984" s="236">
        <v>0</v>
      </c>
      <c r="T984" s="237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8" t="s">
        <v>309</v>
      </c>
      <c r="AT984" s="238" t="s">
        <v>193</v>
      </c>
      <c r="AU984" s="238" t="s">
        <v>86</v>
      </c>
      <c r="AY984" s="18" t="s">
        <v>191</v>
      </c>
      <c r="BE984" s="239">
        <f>IF(N984="základní",J984,0)</f>
        <v>0</v>
      </c>
      <c r="BF984" s="239">
        <f>IF(N984="snížená",J984,0)</f>
        <v>0</v>
      </c>
      <c r="BG984" s="239">
        <f>IF(N984="zákl. přenesená",J984,0)</f>
        <v>0</v>
      </c>
      <c r="BH984" s="239">
        <f>IF(N984="sníž. přenesená",J984,0)</f>
        <v>0</v>
      </c>
      <c r="BI984" s="239">
        <f>IF(N984="nulová",J984,0)</f>
        <v>0</v>
      </c>
      <c r="BJ984" s="18" t="s">
        <v>84</v>
      </c>
      <c r="BK984" s="239">
        <f>ROUND(I984*H984,2)</f>
        <v>0</v>
      </c>
      <c r="BL984" s="18" t="s">
        <v>309</v>
      </c>
      <c r="BM984" s="238" t="s">
        <v>1621</v>
      </c>
    </row>
    <row r="985" spans="1:65" s="2" customFormat="1" ht="66.75" customHeight="1">
      <c r="A985" s="39"/>
      <c r="B985" s="40"/>
      <c r="C985" s="227" t="s">
        <v>1622</v>
      </c>
      <c r="D985" s="227" t="s">
        <v>193</v>
      </c>
      <c r="E985" s="228" t="s">
        <v>1623</v>
      </c>
      <c r="F985" s="229" t="s">
        <v>1624</v>
      </c>
      <c r="G985" s="230" t="s">
        <v>336</v>
      </c>
      <c r="H985" s="231">
        <v>104.2</v>
      </c>
      <c r="I985" s="232"/>
      <c r="J985" s="233">
        <f>ROUND(I985*H985,2)</f>
        <v>0</v>
      </c>
      <c r="K985" s="229" t="s">
        <v>1</v>
      </c>
      <c r="L985" s="45"/>
      <c r="M985" s="234" t="s">
        <v>1</v>
      </c>
      <c r="N985" s="235" t="s">
        <v>41</v>
      </c>
      <c r="O985" s="92"/>
      <c r="P985" s="236">
        <f>O985*H985</f>
        <v>0</v>
      </c>
      <c r="Q985" s="236">
        <v>0.00117</v>
      </c>
      <c r="R985" s="236">
        <f>Q985*H985</f>
        <v>0.12191400000000001</v>
      </c>
      <c r="S985" s="236">
        <v>0</v>
      </c>
      <c r="T985" s="237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38" t="s">
        <v>309</v>
      </c>
      <c r="AT985" s="238" t="s">
        <v>193</v>
      </c>
      <c r="AU985" s="238" t="s">
        <v>86</v>
      </c>
      <c r="AY985" s="18" t="s">
        <v>191</v>
      </c>
      <c r="BE985" s="239">
        <f>IF(N985="základní",J985,0)</f>
        <v>0</v>
      </c>
      <c r="BF985" s="239">
        <f>IF(N985="snížená",J985,0)</f>
        <v>0</v>
      </c>
      <c r="BG985" s="239">
        <f>IF(N985="zákl. přenesená",J985,0)</f>
        <v>0</v>
      </c>
      <c r="BH985" s="239">
        <f>IF(N985="sníž. přenesená",J985,0)</f>
        <v>0</v>
      </c>
      <c r="BI985" s="239">
        <f>IF(N985="nulová",J985,0)</f>
        <v>0</v>
      </c>
      <c r="BJ985" s="18" t="s">
        <v>84</v>
      </c>
      <c r="BK985" s="239">
        <f>ROUND(I985*H985,2)</f>
        <v>0</v>
      </c>
      <c r="BL985" s="18" t="s">
        <v>309</v>
      </c>
      <c r="BM985" s="238" t="s">
        <v>1625</v>
      </c>
    </row>
    <row r="986" spans="1:65" s="2" customFormat="1" ht="44.25" customHeight="1">
      <c r="A986" s="39"/>
      <c r="B986" s="40"/>
      <c r="C986" s="227" t="s">
        <v>1626</v>
      </c>
      <c r="D986" s="227" t="s">
        <v>193</v>
      </c>
      <c r="E986" s="228" t="s">
        <v>1627</v>
      </c>
      <c r="F986" s="229" t="s">
        <v>1628</v>
      </c>
      <c r="G986" s="230" t="s">
        <v>336</v>
      </c>
      <c r="H986" s="231">
        <v>1.3</v>
      </c>
      <c r="I986" s="232"/>
      <c r="J986" s="233">
        <f>ROUND(I986*H986,2)</f>
        <v>0</v>
      </c>
      <c r="K986" s="229" t="s">
        <v>1</v>
      </c>
      <c r="L986" s="45"/>
      <c r="M986" s="234" t="s">
        <v>1</v>
      </c>
      <c r="N986" s="235" t="s">
        <v>41</v>
      </c>
      <c r="O986" s="92"/>
      <c r="P986" s="236">
        <f>O986*H986</f>
        <v>0</v>
      </c>
      <c r="Q986" s="236">
        <v>0</v>
      </c>
      <c r="R986" s="236">
        <f>Q986*H986</f>
        <v>0</v>
      </c>
      <c r="S986" s="236">
        <v>0</v>
      </c>
      <c r="T986" s="237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38" t="s">
        <v>309</v>
      </c>
      <c r="AT986" s="238" t="s">
        <v>193</v>
      </c>
      <c r="AU986" s="238" t="s">
        <v>86</v>
      </c>
      <c r="AY986" s="18" t="s">
        <v>191</v>
      </c>
      <c r="BE986" s="239">
        <f>IF(N986="základní",J986,0)</f>
        <v>0</v>
      </c>
      <c r="BF986" s="239">
        <f>IF(N986="snížená",J986,0)</f>
        <v>0</v>
      </c>
      <c r="BG986" s="239">
        <f>IF(N986="zákl. přenesená",J986,0)</f>
        <v>0</v>
      </c>
      <c r="BH986" s="239">
        <f>IF(N986="sníž. přenesená",J986,0)</f>
        <v>0</v>
      </c>
      <c r="BI986" s="239">
        <f>IF(N986="nulová",J986,0)</f>
        <v>0</v>
      </c>
      <c r="BJ986" s="18" t="s">
        <v>84</v>
      </c>
      <c r="BK986" s="239">
        <f>ROUND(I986*H986,2)</f>
        <v>0</v>
      </c>
      <c r="BL986" s="18" t="s">
        <v>309</v>
      </c>
      <c r="BM986" s="238" t="s">
        <v>1629</v>
      </c>
    </row>
    <row r="987" spans="1:65" s="2" customFormat="1" ht="44.25" customHeight="1">
      <c r="A987" s="39"/>
      <c r="B987" s="40"/>
      <c r="C987" s="227" t="s">
        <v>1630</v>
      </c>
      <c r="D987" s="227" t="s">
        <v>193</v>
      </c>
      <c r="E987" s="228" t="s">
        <v>1631</v>
      </c>
      <c r="F987" s="229" t="s">
        <v>1632</v>
      </c>
      <c r="G987" s="230" t="s">
        <v>336</v>
      </c>
      <c r="H987" s="231">
        <v>1.4</v>
      </c>
      <c r="I987" s="232"/>
      <c r="J987" s="233">
        <f>ROUND(I987*H987,2)</f>
        <v>0</v>
      </c>
      <c r="K987" s="229" t="s">
        <v>1</v>
      </c>
      <c r="L987" s="45"/>
      <c r="M987" s="234" t="s">
        <v>1</v>
      </c>
      <c r="N987" s="235" t="s">
        <v>41</v>
      </c>
      <c r="O987" s="92"/>
      <c r="P987" s="236">
        <f>O987*H987</f>
        <v>0</v>
      </c>
      <c r="Q987" s="236">
        <v>0</v>
      </c>
      <c r="R987" s="236">
        <f>Q987*H987</f>
        <v>0</v>
      </c>
      <c r="S987" s="236">
        <v>0</v>
      </c>
      <c r="T987" s="237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38" t="s">
        <v>309</v>
      </c>
      <c r="AT987" s="238" t="s">
        <v>193</v>
      </c>
      <c r="AU987" s="238" t="s">
        <v>86</v>
      </c>
      <c r="AY987" s="18" t="s">
        <v>191</v>
      </c>
      <c r="BE987" s="239">
        <f>IF(N987="základní",J987,0)</f>
        <v>0</v>
      </c>
      <c r="BF987" s="239">
        <f>IF(N987="snížená",J987,0)</f>
        <v>0</v>
      </c>
      <c r="BG987" s="239">
        <f>IF(N987="zákl. přenesená",J987,0)</f>
        <v>0</v>
      </c>
      <c r="BH987" s="239">
        <f>IF(N987="sníž. přenesená",J987,0)</f>
        <v>0</v>
      </c>
      <c r="BI987" s="239">
        <f>IF(N987="nulová",J987,0)</f>
        <v>0</v>
      </c>
      <c r="BJ987" s="18" t="s">
        <v>84</v>
      </c>
      <c r="BK987" s="239">
        <f>ROUND(I987*H987,2)</f>
        <v>0</v>
      </c>
      <c r="BL987" s="18" t="s">
        <v>309</v>
      </c>
      <c r="BM987" s="238" t="s">
        <v>1633</v>
      </c>
    </row>
    <row r="988" spans="1:65" s="2" customFormat="1" ht="44.25" customHeight="1">
      <c r="A988" s="39"/>
      <c r="B988" s="40"/>
      <c r="C988" s="227" t="s">
        <v>1634</v>
      </c>
      <c r="D988" s="227" t="s">
        <v>193</v>
      </c>
      <c r="E988" s="228" t="s">
        <v>1635</v>
      </c>
      <c r="F988" s="229" t="s">
        <v>1636</v>
      </c>
      <c r="G988" s="230" t="s">
        <v>336</v>
      </c>
      <c r="H988" s="231">
        <v>1.5</v>
      </c>
      <c r="I988" s="232"/>
      <c r="J988" s="233">
        <f>ROUND(I988*H988,2)</f>
        <v>0</v>
      </c>
      <c r="K988" s="229" t="s">
        <v>1</v>
      </c>
      <c r="L988" s="45"/>
      <c r="M988" s="234" t="s">
        <v>1</v>
      </c>
      <c r="N988" s="235" t="s">
        <v>41</v>
      </c>
      <c r="O988" s="92"/>
      <c r="P988" s="236">
        <f>O988*H988</f>
        <v>0</v>
      </c>
      <c r="Q988" s="236">
        <v>0</v>
      </c>
      <c r="R988" s="236">
        <f>Q988*H988</f>
        <v>0</v>
      </c>
      <c r="S988" s="236">
        <v>0</v>
      </c>
      <c r="T988" s="237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8" t="s">
        <v>309</v>
      </c>
      <c r="AT988" s="238" t="s">
        <v>193</v>
      </c>
      <c r="AU988" s="238" t="s">
        <v>86</v>
      </c>
      <c r="AY988" s="18" t="s">
        <v>191</v>
      </c>
      <c r="BE988" s="239">
        <f>IF(N988="základní",J988,0)</f>
        <v>0</v>
      </c>
      <c r="BF988" s="239">
        <f>IF(N988="snížená",J988,0)</f>
        <v>0</v>
      </c>
      <c r="BG988" s="239">
        <f>IF(N988="zákl. přenesená",J988,0)</f>
        <v>0</v>
      </c>
      <c r="BH988" s="239">
        <f>IF(N988="sníž. přenesená",J988,0)</f>
        <v>0</v>
      </c>
      <c r="BI988" s="239">
        <f>IF(N988="nulová",J988,0)</f>
        <v>0</v>
      </c>
      <c r="BJ988" s="18" t="s">
        <v>84</v>
      </c>
      <c r="BK988" s="239">
        <f>ROUND(I988*H988,2)</f>
        <v>0</v>
      </c>
      <c r="BL988" s="18" t="s">
        <v>309</v>
      </c>
      <c r="BM988" s="238" t="s">
        <v>1637</v>
      </c>
    </row>
    <row r="989" spans="1:65" s="2" customFormat="1" ht="44.25" customHeight="1">
      <c r="A989" s="39"/>
      <c r="B989" s="40"/>
      <c r="C989" s="227" t="s">
        <v>1638</v>
      </c>
      <c r="D989" s="227" t="s">
        <v>193</v>
      </c>
      <c r="E989" s="228" t="s">
        <v>1639</v>
      </c>
      <c r="F989" s="229" t="s">
        <v>1640</v>
      </c>
      <c r="G989" s="230" t="s">
        <v>336</v>
      </c>
      <c r="H989" s="231">
        <v>1.4</v>
      </c>
      <c r="I989" s="232"/>
      <c r="J989" s="233">
        <f>ROUND(I989*H989,2)</f>
        <v>0</v>
      </c>
      <c r="K989" s="229" t="s">
        <v>1</v>
      </c>
      <c r="L989" s="45"/>
      <c r="M989" s="234" t="s">
        <v>1</v>
      </c>
      <c r="N989" s="235" t="s">
        <v>41</v>
      </c>
      <c r="O989" s="92"/>
      <c r="P989" s="236">
        <f>O989*H989</f>
        <v>0</v>
      </c>
      <c r="Q989" s="236">
        <v>0</v>
      </c>
      <c r="R989" s="236">
        <f>Q989*H989</f>
        <v>0</v>
      </c>
      <c r="S989" s="236">
        <v>0</v>
      </c>
      <c r="T989" s="237">
        <f>S989*H989</f>
        <v>0</v>
      </c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R989" s="238" t="s">
        <v>309</v>
      </c>
      <c r="AT989" s="238" t="s">
        <v>193</v>
      </c>
      <c r="AU989" s="238" t="s">
        <v>86</v>
      </c>
      <c r="AY989" s="18" t="s">
        <v>191</v>
      </c>
      <c r="BE989" s="239">
        <f>IF(N989="základní",J989,0)</f>
        <v>0</v>
      </c>
      <c r="BF989" s="239">
        <f>IF(N989="snížená",J989,0)</f>
        <v>0</v>
      </c>
      <c r="BG989" s="239">
        <f>IF(N989="zákl. přenesená",J989,0)</f>
        <v>0</v>
      </c>
      <c r="BH989" s="239">
        <f>IF(N989="sníž. přenesená",J989,0)</f>
        <v>0</v>
      </c>
      <c r="BI989" s="239">
        <f>IF(N989="nulová",J989,0)</f>
        <v>0</v>
      </c>
      <c r="BJ989" s="18" t="s">
        <v>84</v>
      </c>
      <c r="BK989" s="239">
        <f>ROUND(I989*H989,2)</f>
        <v>0</v>
      </c>
      <c r="BL989" s="18" t="s">
        <v>309</v>
      </c>
      <c r="BM989" s="238" t="s">
        <v>1641</v>
      </c>
    </row>
    <row r="990" spans="1:65" s="2" customFormat="1" ht="49.05" customHeight="1">
      <c r="A990" s="39"/>
      <c r="B990" s="40"/>
      <c r="C990" s="227" t="s">
        <v>1642</v>
      </c>
      <c r="D990" s="227" t="s">
        <v>193</v>
      </c>
      <c r="E990" s="228" t="s">
        <v>1643</v>
      </c>
      <c r="F990" s="229" t="s">
        <v>1644</v>
      </c>
      <c r="G990" s="230" t="s">
        <v>336</v>
      </c>
      <c r="H990" s="231">
        <v>2</v>
      </c>
      <c r="I990" s="232"/>
      <c r="J990" s="233">
        <f>ROUND(I990*H990,2)</f>
        <v>0</v>
      </c>
      <c r="K990" s="229" t="s">
        <v>1</v>
      </c>
      <c r="L990" s="45"/>
      <c r="M990" s="234" t="s">
        <v>1</v>
      </c>
      <c r="N990" s="235" t="s">
        <v>41</v>
      </c>
      <c r="O990" s="92"/>
      <c r="P990" s="236">
        <f>O990*H990</f>
        <v>0</v>
      </c>
      <c r="Q990" s="236">
        <v>0</v>
      </c>
      <c r="R990" s="236">
        <f>Q990*H990</f>
        <v>0</v>
      </c>
      <c r="S990" s="236">
        <v>0</v>
      </c>
      <c r="T990" s="237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38" t="s">
        <v>309</v>
      </c>
      <c r="AT990" s="238" t="s">
        <v>193</v>
      </c>
      <c r="AU990" s="238" t="s">
        <v>86</v>
      </c>
      <c r="AY990" s="18" t="s">
        <v>191</v>
      </c>
      <c r="BE990" s="239">
        <f>IF(N990="základní",J990,0)</f>
        <v>0</v>
      </c>
      <c r="BF990" s="239">
        <f>IF(N990="snížená",J990,0)</f>
        <v>0</v>
      </c>
      <c r="BG990" s="239">
        <f>IF(N990="zákl. přenesená",J990,0)</f>
        <v>0</v>
      </c>
      <c r="BH990" s="239">
        <f>IF(N990="sníž. přenesená",J990,0)</f>
        <v>0</v>
      </c>
      <c r="BI990" s="239">
        <f>IF(N990="nulová",J990,0)</f>
        <v>0</v>
      </c>
      <c r="BJ990" s="18" t="s">
        <v>84</v>
      </c>
      <c r="BK990" s="239">
        <f>ROUND(I990*H990,2)</f>
        <v>0</v>
      </c>
      <c r="BL990" s="18" t="s">
        <v>309</v>
      </c>
      <c r="BM990" s="238" t="s">
        <v>1645</v>
      </c>
    </row>
    <row r="991" spans="1:65" s="2" customFormat="1" ht="44.25" customHeight="1">
      <c r="A991" s="39"/>
      <c r="B991" s="40"/>
      <c r="C991" s="227" t="s">
        <v>1646</v>
      </c>
      <c r="D991" s="227" t="s">
        <v>193</v>
      </c>
      <c r="E991" s="228" t="s">
        <v>1647</v>
      </c>
      <c r="F991" s="229" t="s">
        <v>1648</v>
      </c>
      <c r="G991" s="230" t="s">
        <v>336</v>
      </c>
      <c r="H991" s="231">
        <v>0.4</v>
      </c>
      <c r="I991" s="232"/>
      <c r="J991" s="233">
        <f>ROUND(I991*H991,2)</f>
        <v>0</v>
      </c>
      <c r="K991" s="229" t="s">
        <v>1</v>
      </c>
      <c r="L991" s="45"/>
      <c r="M991" s="234" t="s">
        <v>1</v>
      </c>
      <c r="N991" s="235" t="s">
        <v>41</v>
      </c>
      <c r="O991" s="92"/>
      <c r="P991" s="236">
        <f>O991*H991</f>
        <v>0</v>
      </c>
      <c r="Q991" s="236">
        <v>0</v>
      </c>
      <c r="R991" s="236">
        <f>Q991*H991</f>
        <v>0</v>
      </c>
      <c r="S991" s="236">
        <v>0</v>
      </c>
      <c r="T991" s="237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38" t="s">
        <v>309</v>
      </c>
      <c r="AT991" s="238" t="s">
        <v>193</v>
      </c>
      <c r="AU991" s="238" t="s">
        <v>86</v>
      </c>
      <c r="AY991" s="18" t="s">
        <v>191</v>
      </c>
      <c r="BE991" s="239">
        <f>IF(N991="základní",J991,0)</f>
        <v>0</v>
      </c>
      <c r="BF991" s="239">
        <f>IF(N991="snížená",J991,0)</f>
        <v>0</v>
      </c>
      <c r="BG991" s="239">
        <f>IF(N991="zákl. přenesená",J991,0)</f>
        <v>0</v>
      </c>
      <c r="BH991" s="239">
        <f>IF(N991="sníž. přenesená",J991,0)</f>
        <v>0</v>
      </c>
      <c r="BI991" s="239">
        <f>IF(N991="nulová",J991,0)</f>
        <v>0</v>
      </c>
      <c r="BJ991" s="18" t="s">
        <v>84</v>
      </c>
      <c r="BK991" s="239">
        <f>ROUND(I991*H991,2)</f>
        <v>0</v>
      </c>
      <c r="BL991" s="18" t="s">
        <v>309</v>
      </c>
      <c r="BM991" s="238" t="s">
        <v>1649</v>
      </c>
    </row>
    <row r="992" spans="1:65" s="2" customFormat="1" ht="49.05" customHeight="1">
      <c r="A992" s="39"/>
      <c r="B992" s="40"/>
      <c r="C992" s="227" t="s">
        <v>1650</v>
      </c>
      <c r="D992" s="227" t="s">
        <v>193</v>
      </c>
      <c r="E992" s="228" t="s">
        <v>1651</v>
      </c>
      <c r="F992" s="229" t="s">
        <v>1652</v>
      </c>
      <c r="G992" s="230" t="s">
        <v>336</v>
      </c>
      <c r="H992" s="231">
        <v>1</v>
      </c>
      <c r="I992" s="232"/>
      <c r="J992" s="233">
        <f>ROUND(I992*H992,2)</f>
        <v>0</v>
      </c>
      <c r="K992" s="229" t="s">
        <v>1</v>
      </c>
      <c r="L992" s="45"/>
      <c r="M992" s="234" t="s">
        <v>1</v>
      </c>
      <c r="N992" s="235" t="s">
        <v>41</v>
      </c>
      <c r="O992" s="92"/>
      <c r="P992" s="236">
        <f>O992*H992</f>
        <v>0</v>
      </c>
      <c r="Q992" s="236">
        <v>0</v>
      </c>
      <c r="R992" s="236">
        <f>Q992*H992</f>
        <v>0</v>
      </c>
      <c r="S992" s="236">
        <v>0</v>
      </c>
      <c r="T992" s="237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8" t="s">
        <v>309</v>
      </c>
      <c r="AT992" s="238" t="s">
        <v>193</v>
      </c>
      <c r="AU992" s="238" t="s">
        <v>86</v>
      </c>
      <c r="AY992" s="18" t="s">
        <v>191</v>
      </c>
      <c r="BE992" s="239">
        <f>IF(N992="základní",J992,0)</f>
        <v>0</v>
      </c>
      <c r="BF992" s="239">
        <f>IF(N992="snížená",J992,0)</f>
        <v>0</v>
      </c>
      <c r="BG992" s="239">
        <f>IF(N992="zákl. přenesená",J992,0)</f>
        <v>0</v>
      </c>
      <c r="BH992" s="239">
        <f>IF(N992="sníž. přenesená",J992,0)</f>
        <v>0</v>
      </c>
      <c r="BI992" s="239">
        <f>IF(N992="nulová",J992,0)</f>
        <v>0</v>
      </c>
      <c r="BJ992" s="18" t="s">
        <v>84</v>
      </c>
      <c r="BK992" s="239">
        <f>ROUND(I992*H992,2)</f>
        <v>0</v>
      </c>
      <c r="BL992" s="18" t="s">
        <v>309</v>
      </c>
      <c r="BM992" s="238" t="s">
        <v>1653</v>
      </c>
    </row>
    <row r="993" spans="1:65" s="2" customFormat="1" ht="44.25" customHeight="1">
      <c r="A993" s="39"/>
      <c r="B993" s="40"/>
      <c r="C993" s="227" t="s">
        <v>1654</v>
      </c>
      <c r="D993" s="227" t="s">
        <v>193</v>
      </c>
      <c r="E993" s="228" t="s">
        <v>1655</v>
      </c>
      <c r="F993" s="229" t="s">
        <v>1656</v>
      </c>
      <c r="G993" s="230" t="s">
        <v>336</v>
      </c>
      <c r="H993" s="231">
        <v>19.8</v>
      </c>
      <c r="I993" s="232"/>
      <c r="J993" s="233">
        <f>ROUND(I993*H993,2)</f>
        <v>0</v>
      </c>
      <c r="K993" s="229" t="s">
        <v>1</v>
      </c>
      <c r="L993" s="45"/>
      <c r="M993" s="234" t="s">
        <v>1</v>
      </c>
      <c r="N993" s="235" t="s">
        <v>41</v>
      </c>
      <c r="O993" s="92"/>
      <c r="P993" s="236">
        <f>O993*H993</f>
        <v>0</v>
      </c>
      <c r="Q993" s="236">
        <v>0.00079</v>
      </c>
      <c r="R993" s="236">
        <f>Q993*H993</f>
        <v>0.015642</v>
      </c>
      <c r="S993" s="236">
        <v>0</v>
      </c>
      <c r="T993" s="237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8" t="s">
        <v>309</v>
      </c>
      <c r="AT993" s="238" t="s">
        <v>193</v>
      </c>
      <c r="AU993" s="238" t="s">
        <v>86</v>
      </c>
      <c r="AY993" s="18" t="s">
        <v>191</v>
      </c>
      <c r="BE993" s="239">
        <f>IF(N993="základní",J993,0)</f>
        <v>0</v>
      </c>
      <c r="BF993" s="239">
        <f>IF(N993="snížená",J993,0)</f>
        <v>0</v>
      </c>
      <c r="BG993" s="239">
        <f>IF(N993="zákl. přenesená",J993,0)</f>
        <v>0</v>
      </c>
      <c r="BH993" s="239">
        <f>IF(N993="sníž. přenesená",J993,0)</f>
        <v>0</v>
      </c>
      <c r="BI993" s="239">
        <f>IF(N993="nulová",J993,0)</f>
        <v>0</v>
      </c>
      <c r="BJ993" s="18" t="s">
        <v>84</v>
      </c>
      <c r="BK993" s="239">
        <f>ROUND(I993*H993,2)</f>
        <v>0</v>
      </c>
      <c r="BL993" s="18" t="s">
        <v>309</v>
      </c>
      <c r="BM993" s="238" t="s">
        <v>1657</v>
      </c>
    </row>
    <row r="994" spans="1:65" s="2" customFormat="1" ht="44.25" customHeight="1">
      <c r="A994" s="39"/>
      <c r="B994" s="40"/>
      <c r="C994" s="227" t="s">
        <v>1658</v>
      </c>
      <c r="D994" s="227" t="s">
        <v>193</v>
      </c>
      <c r="E994" s="228" t="s">
        <v>1659</v>
      </c>
      <c r="F994" s="229" t="s">
        <v>1660</v>
      </c>
      <c r="G994" s="230" t="s">
        <v>336</v>
      </c>
      <c r="H994" s="231">
        <v>357.5</v>
      </c>
      <c r="I994" s="232"/>
      <c r="J994" s="233">
        <f>ROUND(I994*H994,2)</f>
        <v>0</v>
      </c>
      <c r="K994" s="229" t="s">
        <v>1</v>
      </c>
      <c r="L994" s="45"/>
      <c r="M994" s="234" t="s">
        <v>1</v>
      </c>
      <c r="N994" s="235" t="s">
        <v>41</v>
      </c>
      <c r="O994" s="92"/>
      <c r="P994" s="236">
        <f>O994*H994</f>
        <v>0</v>
      </c>
      <c r="Q994" s="236">
        <v>0.00115</v>
      </c>
      <c r="R994" s="236">
        <f>Q994*H994</f>
        <v>0.411125</v>
      </c>
      <c r="S994" s="236">
        <v>0</v>
      </c>
      <c r="T994" s="237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38" t="s">
        <v>309</v>
      </c>
      <c r="AT994" s="238" t="s">
        <v>193</v>
      </c>
      <c r="AU994" s="238" t="s">
        <v>86</v>
      </c>
      <c r="AY994" s="18" t="s">
        <v>191</v>
      </c>
      <c r="BE994" s="239">
        <f>IF(N994="základní",J994,0)</f>
        <v>0</v>
      </c>
      <c r="BF994" s="239">
        <f>IF(N994="snížená",J994,0)</f>
        <v>0</v>
      </c>
      <c r="BG994" s="239">
        <f>IF(N994="zákl. přenesená",J994,0)</f>
        <v>0</v>
      </c>
      <c r="BH994" s="239">
        <f>IF(N994="sníž. přenesená",J994,0)</f>
        <v>0</v>
      </c>
      <c r="BI994" s="239">
        <f>IF(N994="nulová",J994,0)</f>
        <v>0</v>
      </c>
      <c r="BJ994" s="18" t="s">
        <v>84</v>
      </c>
      <c r="BK994" s="239">
        <f>ROUND(I994*H994,2)</f>
        <v>0</v>
      </c>
      <c r="BL994" s="18" t="s">
        <v>309</v>
      </c>
      <c r="BM994" s="238" t="s">
        <v>1661</v>
      </c>
    </row>
    <row r="995" spans="1:65" s="2" customFormat="1" ht="24.15" customHeight="1">
      <c r="A995" s="39"/>
      <c r="B995" s="40"/>
      <c r="C995" s="227" t="s">
        <v>1662</v>
      </c>
      <c r="D995" s="227" t="s">
        <v>193</v>
      </c>
      <c r="E995" s="228" t="s">
        <v>1663</v>
      </c>
      <c r="F995" s="229" t="s">
        <v>1664</v>
      </c>
      <c r="G995" s="230" t="s">
        <v>1534</v>
      </c>
      <c r="H995" s="294"/>
      <c r="I995" s="232"/>
      <c r="J995" s="233">
        <f>ROUND(I995*H995,2)</f>
        <v>0</v>
      </c>
      <c r="K995" s="229" t="s">
        <v>210</v>
      </c>
      <c r="L995" s="45"/>
      <c r="M995" s="234" t="s">
        <v>1</v>
      </c>
      <c r="N995" s="235" t="s">
        <v>41</v>
      </c>
      <c r="O995" s="92"/>
      <c r="P995" s="236">
        <f>O995*H995</f>
        <v>0</v>
      </c>
      <c r="Q995" s="236">
        <v>0</v>
      </c>
      <c r="R995" s="236">
        <f>Q995*H995</f>
        <v>0</v>
      </c>
      <c r="S995" s="236">
        <v>0</v>
      </c>
      <c r="T995" s="237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38" t="s">
        <v>309</v>
      </c>
      <c r="AT995" s="238" t="s">
        <v>193</v>
      </c>
      <c r="AU995" s="238" t="s">
        <v>86</v>
      </c>
      <c r="AY995" s="18" t="s">
        <v>191</v>
      </c>
      <c r="BE995" s="239">
        <f>IF(N995="základní",J995,0)</f>
        <v>0</v>
      </c>
      <c r="BF995" s="239">
        <f>IF(N995="snížená",J995,0)</f>
        <v>0</v>
      </c>
      <c r="BG995" s="239">
        <f>IF(N995="zákl. přenesená",J995,0)</f>
        <v>0</v>
      </c>
      <c r="BH995" s="239">
        <f>IF(N995="sníž. přenesená",J995,0)</f>
        <v>0</v>
      </c>
      <c r="BI995" s="239">
        <f>IF(N995="nulová",J995,0)</f>
        <v>0</v>
      </c>
      <c r="BJ995" s="18" t="s">
        <v>84</v>
      </c>
      <c r="BK995" s="239">
        <f>ROUND(I995*H995,2)</f>
        <v>0</v>
      </c>
      <c r="BL995" s="18" t="s">
        <v>309</v>
      </c>
      <c r="BM995" s="238" t="s">
        <v>1665</v>
      </c>
    </row>
    <row r="996" spans="1:63" s="12" customFormat="1" ht="22.8" customHeight="1">
      <c r="A996" s="12"/>
      <c r="B996" s="211"/>
      <c r="C996" s="212"/>
      <c r="D996" s="213" t="s">
        <v>75</v>
      </c>
      <c r="E996" s="225" t="s">
        <v>1666</v>
      </c>
      <c r="F996" s="225" t="s">
        <v>1667</v>
      </c>
      <c r="G996" s="212"/>
      <c r="H996" s="212"/>
      <c r="I996" s="215"/>
      <c r="J996" s="226">
        <f>BK996</f>
        <v>0</v>
      </c>
      <c r="K996" s="212"/>
      <c r="L996" s="217"/>
      <c r="M996" s="218"/>
      <c r="N996" s="219"/>
      <c r="O996" s="219"/>
      <c r="P996" s="220">
        <f>SUM(P997:P1030)</f>
        <v>0</v>
      </c>
      <c r="Q996" s="219"/>
      <c r="R996" s="220">
        <f>SUM(R997:R1030)</f>
        <v>1.17217064</v>
      </c>
      <c r="S996" s="219"/>
      <c r="T996" s="221">
        <f>SUM(T997:T1030)</f>
        <v>0</v>
      </c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R996" s="222" t="s">
        <v>86</v>
      </c>
      <c r="AT996" s="223" t="s">
        <v>75</v>
      </c>
      <c r="AU996" s="223" t="s">
        <v>84</v>
      </c>
      <c r="AY996" s="222" t="s">
        <v>191</v>
      </c>
      <c r="BK996" s="224">
        <f>SUM(BK997:BK1030)</f>
        <v>0</v>
      </c>
    </row>
    <row r="997" spans="1:65" s="2" customFormat="1" ht="49.05" customHeight="1">
      <c r="A997" s="39"/>
      <c r="B997" s="40"/>
      <c r="C997" s="227" t="s">
        <v>1668</v>
      </c>
      <c r="D997" s="227" t="s">
        <v>193</v>
      </c>
      <c r="E997" s="228" t="s">
        <v>1669</v>
      </c>
      <c r="F997" s="229" t="s">
        <v>1670</v>
      </c>
      <c r="G997" s="230" t="s">
        <v>336</v>
      </c>
      <c r="H997" s="231">
        <v>141.27</v>
      </c>
      <c r="I997" s="232"/>
      <c r="J997" s="233">
        <f>ROUND(I997*H997,2)</f>
        <v>0</v>
      </c>
      <c r="K997" s="229" t="s">
        <v>197</v>
      </c>
      <c r="L997" s="45"/>
      <c r="M997" s="234" t="s">
        <v>1</v>
      </c>
      <c r="N997" s="235" t="s">
        <v>41</v>
      </c>
      <c r="O997" s="92"/>
      <c r="P997" s="236">
        <f>O997*H997</f>
        <v>0</v>
      </c>
      <c r="Q997" s="236">
        <v>0.00747</v>
      </c>
      <c r="R997" s="236">
        <f>Q997*H997</f>
        <v>1.0552869</v>
      </c>
      <c r="S997" s="236">
        <v>0</v>
      </c>
      <c r="T997" s="237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38" t="s">
        <v>309</v>
      </c>
      <c r="AT997" s="238" t="s">
        <v>193</v>
      </c>
      <c r="AU997" s="238" t="s">
        <v>86</v>
      </c>
      <c r="AY997" s="18" t="s">
        <v>191</v>
      </c>
      <c r="BE997" s="239">
        <f>IF(N997="základní",J997,0)</f>
        <v>0</v>
      </c>
      <c r="BF997" s="239">
        <f>IF(N997="snížená",J997,0)</f>
        <v>0</v>
      </c>
      <c r="BG997" s="239">
        <f>IF(N997="zákl. přenesená",J997,0)</f>
        <v>0</v>
      </c>
      <c r="BH997" s="239">
        <f>IF(N997="sníž. přenesená",J997,0)</f>
        <v>0</v>
      </c>
      <c r="BI997" s="239">
        <f>IF(N997="nulová",J997,0)</f>
        <v>0</v>
      </c>
      <c r="BJ997" s="18" t="s">
        <v>84</v>
      </c>
      <c r="BK997" s="239">
        <f>ROUND(I997*H997,2)</f>
        <v>0</v>
      </c>
      <c r="BL997" s="18" t="s">
        <v>309</v>
      </c>
      <c r="BM997" s="238" t="s">
        <v>1671</v>
      </c>
    </row>
    <row r="998" spans="1:51" s="13" customFormat="1" ht="12">
      <c r="A998" s="13"/>
      <c r="B998" s="240"/>
      <c r="C998" s="241"/>
      <c r="D998" s="242" t="s">
        <v>200</v>
      </c>
      <c r="E998" s="243" t="s">
        <v>1</v>
      </c>
      <c r="F998" s="244" t="s">
        <v>1672</v>
      </c>
      <c r="G998" s="241"/>
      <c r="H998" s="245">
        <v>37.45</v>
      </c>
      <c r="I998" s="246"/>
      <c r="J998" s="241"/>
      <c r="K998" s="241"/>
      <c r="L998" s="247"/>
      <c r="M998" s="248"/>
      <c r="N998" s="249"/>
      <c r="O998" s="249"/>
      <c r="P998" s="249"/>
      <c r="Q998" s="249"/>
      <c r="R998" s="249"/>
      <c r="S998" s="249"/>
      <c r="T998" s="25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51" t="s">
        <v>200</v>
      </c>
      <c r="AU998" s="251" t="s">
        <v>86</v>
      </c>
      <c r="AV998" s="13" t="s">
        <v>86</v>
      </c>
      <c r="AW998" s="13" t="s">
        <v>32</v>
      </c>
      <c r="AX998" s="13" t="s">
        <v>76</v>
      </c>
      <c r="AY998" s="251" t="s">
        <v>191</v>
      </c>
    </row>
    <row r="999" spans="1:51" s="13" customFormat="1" ht="12">
      <c r="A999" s="13"/>
      <c r="B999" s="240"/>
      <c r="C999" s="241"/>
      <c r="D999" s="242" t="s">
        <v>200</v>
      </c>
      <c r="E999" s="243" t="s">
        <v>1</v>
      </c>
      <c r="F999" s="244" t="s">
        <v>1673</v>
      </c>
      <c r="G999" s="241"/>
      <c r="H999" s="245">
        <v>16.2</v>
      </c>
      <c r="I999" s="246"/>
      <c r="J999" s="241"/>
      <c r="K999" s="241"/>
      <c r="L999" s="247"/>
      <c r="M999" s="248"/>
      <c r="N999" s="249"/>
      <c r="O999" s="249"/>
      <c r="P999" s="249"/>
      <c r="Q999" s="249"/>
      <c r="R999" s="249"/>
      <c r="S999" s="249"/>
      <c r="T999" s="250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1" t="s">
        <v>200</v>
      </c>
      <c r="AU999" s="251" t="s">
        <v>86</v>
      </c>
      <c r="AV999" s="13" t="s">
        <v>86</v>
      </c>
      <c r="AW999" s="13" t="s">
        <v>32</v>
      </c>
      <c r="AX999" s="13" t="s">
        <v>76</v>
      </c>
      <c r="AY999" s="251" t="s">
        <v>191</v>
      </c>
    </row>
    <row r="1000" spans="1:51" s="13" customFormat="1" ht="12">
      <c r="A1000" s="13"/>
      <c r="B1000" s="240"/>
      <c r="C1000" s="241"/>
      <c r="D1000" s="242" t="s">
        <v>200</v>
      </c>
      <c r="E1000" s="243" t="s">
        <v>1</v>
      </c>
      <c r="F1000" s="244" t="s">
        <v>1674</v>
      </c>
      <c r="G1000" s="241"/>
      <c r="H1000" s="245">
        <v>16.82</v>
      </c>
      <c r="I1000" s="246"/>
      <c r="J1000" s="241"/>
      <c r="K1000" s="241"/>
      <c r="L1000" s="247"/>
      <c r="M1000" s="248"/>
      <c r="N1000" s="249"/>
      <c r="O1000" s="249"/>
      <c r="P1000" s="249"/>
      <c r="Q1000" s="249"/>
      <c r="R1000" s="249"/>
      <c r="S1000" s="249"/>
      <c r="T1000" s="250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1" t="s">
        <v>200</v>
      </c>
      <c r="AU1000" s="251" t="s">
        <v>86</v>
      </c>
      <c r="AV1000" s="13" t="s">
        <v>86</v>
      </c>
      <c r="AW1000" s="13" t="s">
        <v>32</v>
      </c>
      <c r="AX1000" s="13" t="s">
        <v>76</v>
      </c>
      <c r="AY1000" s="251" t="s">
        <v>191</v>
      </c>
    </row>
    <row r="1001" spans="1:51" s="13" customFormat="1" ht="12">
      <c r="A1001" s="13"/>
      <c r="B1001" s="240"/>
      <c r="C1001" s="241"/>
      <c r="D1001" s="242" t="s">
        <v>200</v>
      </c>
      <c r="E1001" s="243" t="s">
        <v>1</v>
      </c>
      <c r="F1001" s="244" t="s">
        <v>1675</v>
      </c>
      <c r="G1001" s="241"/>
      <c r="H1001" s="245">
        <v>13.64</v>
      </c>
      <c r="I1001" s="246"/>
      <c r="J1001" s="241"/>
      <c r="K1001" s="241"/>
      <c r="L1001" s="247"/>
      <c r="M1001" s="248"/>
      <c r="N1001" s="249"/>
      <c r="O1001" s="249"/>
      <c r="P1001" s="249"/>
      <c r="Q1001" s="249"/>
      <c r="R1001" s="249"/>
      <c r="S1001" s="249"/>
      <c r="T1001" s="250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1" t="s">
        <v>200</v>
      </c>
      <c r="AU1001" s="251" t="s">
        <v>86</v>
      </c>
      <c r="AV1001" s="13" t="s">
        <v>86</v>
      </c>
      <c r="AW1001" s="13" t="s">
        <v>32</v>
      </c>
      <c r="AX1001" s="13" t="s">
        <v>76</v>
      </c>
      <c r="AY1001" s="251" t="s">
        <v>191</v>
      </c>
    </row>
    <row r="1002" spans="1:51" s="13" customFormat="1" ht="12">
      <c r="A1002" s="13"/>
      <c r="B1002" s="240"/>
      <c r="C1002" s="241"/>
      <c r="D1002" s="242" t="s">
        <v>200</v>
      </c>
      <c r="E1002" s="243" t="s">
        <v>1</v>
      </c>
      <c r="F1002" s="244" t="s">
        <v>1676</v>
      </c>
      <c r="G1002" s="241"/>
      <c r="H1002" s="245">
        <v>13.24</v>
      </c>
      <c r="I1002" s="246"/>
      <c r="J1002" s="241"/>
      <c r="K1002" s="241"/>
      <c r="L1002" s="247"/>
      <c r="M1002" s="248"/>
      <c r="N1002" s="249"/>
      <c r="O1002" s="249"/>
      <c r="P1002" s="249"/>
      <c r="Q1002" s="249"/>
      <c r="R1002" s="249"/>
      <c r="S1002" s="249"/>
      <c r="T1002" s="25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1" t="s">
        <v>200</v>
      </c>
      <c r="AU1002" s="251" t="s">
        <v>86</v>
      </c>
      <c r="AV1002" s="13" t="s">
        <v>86</v>
      </c>
      <c r="AW1002" s="13" t="s">
        <v>32</v>
      </c>
      <c r="AX1002" s="13" t="s">
        <v>76</v>
      </c>
      <c r="AY1002" s="251" t="s">
        <v>191</v>
      </c>
    </row>
    <row r="1003" spans="1:51" s="13" customFormat="1" ht="12">
      <c r="A1003" s="13"/>
      <c r="B1003" s="240"/>
      <c r="C1003" s="241"/>
      <c r="D1003" s="242" t="s">
        <v>200</v>
      </c>
      <c r="E1003" s="243" t="s">
        <v>1</v>
      </c>
      <c r="F1003" s="244" t="s">
        <v>1675</v>
      </c>
      <c r="G1003" s="241"/>
      <c r="H1003" s="245">
        <v>13.64</v>
      </c>
      <c r="I1003" s="246"/>
      <c r="J1003" s="241"/>
      <c r="K1003" s="241"/>
      <c r="L1003" s="247"/>
      <c r="M1003" s="248"/>
      <c r="N1003" s="249"/>
      <c r="O1003" s="249"/>
      <c r="P1003" s="249"/>
      <c r="Q1003" s="249"/>
      <c r="R1003" s="249"/>
      <c r="S1003" s="249"/>
      <c r="T1003" s="25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1" t="s">
        <v>200</v>
      </c>
      <c r="AU1003" s="251" t="s">
        <v>86</v>
      </c>
      <c r="AV1003" s="13" t="s">
        <v>86</v>
      </c>
      <c r="AW1003" s="13" t="s">
        <v>32</v>
      </c>
      <c r="AX1003" s="13" t="s">
        <v>76</v>
      </c>
      <c r="AY1003" s="251" t="s">
        <v>191</v>
      </c>
    </row>
    <row r="1004" spans="1:51" s="13" customFormat="1" ht="12">
      <c r="A1004" s="13"/>
      <c r="B1004" s="240"/>
      <c r="C1004" s="241"/>
      <c r="D1004" s="242" t="s">
        <v>200</v>
      </c>
      <c r="E1004" s="243" t="s">
        <v>1</v>
      </c>
      <c r="F1004" s="244" t="s">
        <v>1677</v>
      </c>
      <c r="G1004" s="241"/>
      <c r="H1004" s="245">
        <v>14.14</v>
      </c>
      <c r="I1004" s="246"/>
      <c r="J1004" s="241"/>
      <c r="K1004" s="241"/>
      <c r="L1004" s="247"/>
      <c r="M1004" s="248"/>
      <c r="N1004" s="249"/>
      <c r="O1004" s="249"/>
      <c r="P1004" s="249"/>
      <c r="Q1004" s="249"/>
      <c r="R1004" s="249"/>
      <c r="S1004" s="249"/>
      <c r="T1004" s="25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1" t="s">
        <v>200</v>
      </c>
      <c r="AU1004" s="251" t="s">
        <v>86</v>
      </c>
      <c r="AV1004" s="13" t="s">
        <v>86</v>
      </c>
      <c r="AW1004" s="13" t="s">
        <v>32</v>
      </c>
      <c r="AX1004" s="13" t="s">
        <v>76</v>
      </c>
      <c r="AY1004" s="251" t="s">
        <v>191</v>
      </c>
    </row>
    <row r="1005" spans="1:51" s="13" customFormat="1" ht="12">
      <c r="A1005" s="13"/>
      <c r="B1005" s="240"/>
      <c r="C1005" s="241"/>
      <c r="D1005" s="242" t="s">
        <v>200</v>
      </c>
      <c r="E1005" s="243" t="s">
        <v>1</v>
      </c>
      <c r="F1005" s="244" t="s">
        <v>1678</v>
      </c>
      <c r="G1005" s="241"/>
      <c r="H1005" s="245">
        <v>16.14</v>
      </c>
      <c r="I1005" s="246"/>
      <c r="J1005" s="241"/>
      <c r="K1005" s="241"/>
      <c r="L1005" s="247"/>
      <c r="M1005" s="248"/>
      <c r="N1005" s="249"/>
      <c r="O1005" s="249"/>
      <c r="P1005" s="249"/>
      <c r="Q1005" s="249"/>
      <c r="R1005" s="249"/>
      <c r="S1005" s="249"/>
      <c r="T1005" s="250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1" t="s">
        <v>200</v>
      </c>
      <c r="AU1005" s="251" t="s">
        <v>86</v>
      </c>
      <c r="AV1005" s="13" t="s">
        <v>86</v>
      </c>
      <c r="AW1005" s="13" t="s">
        <v>32</v>
      </c>
      <c r="AX1005" s="13" t="s">
        <v>76</v>
      </c>
      <c r="AY1005" s="251" t="s">
        <v>191</v>
      </c>
    </row>
    <row r="1006" spans="1:51" s="14" customFormat="1" ht="12">
      <c r="A1006" s="14"/>
      <c r="B1006" s="252"/>
      <c r="C1006" s="253"/>
      <c r="D1006" s="242" t="s">
        <v>200</v>
      </c>
      <c r="E1006" s="254" t="s">
        <v>1</v>
      </c>
      <c r="F1006" s="255" t="s">
        <v>214</v>
      </c>
      <c r="G1006" s="253"/>
      <c r="H1006" s="256">
        <v>141.26999999999998</v>
      </c>
      <c r="I1006" s="257"/>
      <c r="J1006" s="253"/>
      <c r="K1006" s="253"/>
      <c r="L1006" s="258"/>
      <c r="M1006" s="259"/>
      <c r="N1006" s="260"/>
      <c r="O1006" s="260"/>
      <c r="P1006" s="260"/>
      <c r="Q1006" s="260"/>
      <c r="R1006" s="260"/>
      <c r="S1006" s="260"/>
      <c r="T1006" s="261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2" t="s">
        <v>200</v>
      </c>
      <c r="AU1006" s="262" t="s">
        <v>86</v>
      </c>
      <c r="AV1006" s="14" t="s">
        <v>198</v>
      </c>
      <c r="AW1006" s="14" t="s">
        <v>32</v>
      </c>
      <c r="AX1006" s="14" t="s">
        <v>84</v>
      </c>
      <c r="AY1006" s="262" t="s">
        <v>191</v>
      </c>
    </row>
    <row r="1007" spans="1:65" s="2" customFormat="1" ht="44.25" customHeight="1">
      <c r="A1007" s="39"/>
      <c r="B1007" s="40"/>
      <c r="C1007" s="227" t="s">
        <v>1679</v>
      </c>
      <c r="D1007" s="227" t="s">
        <v>193</v>
      </c>
      <c r="E1007" s="228" t="s">
        <v>1680</v>
      </c>
      <c r="F1007" s="229" t="s">
        <v>1681</v>
      </c>
      <c r="G1007" s="230" t="s">
        <v>336</v>
      </c>
      <c r="H1007" s="231">
        <v>91.52</v>
      </c>
      <c r="I1007" s="232"/>
      <c r="J1007" s="233">
        <f>ROUND(I1007*H1007,2)</f>
        <v>0</v>
      </c>
      <c r="K1007" s="229" t="s">
        <v>197</v>
      </c>
      <c r="L1007" s="45"/>
      <c r="M1007" s="234" t="s">
        <v>1</v>
      </c>
      <c r="N1007" s="235" t="s">
        <v>41</v>
      </c>
      <c r="O1007" s="92"/>
      <c r="P1007" s="236">
        <f>O1007*H1007</f>
        <v>0</v>
      </c>
      <c r="Q1007" s="236">
        <v>2E-05</v>
      </c>
      <c r="R1007" s="236">
        <f>Q1007*H1007</f>
        <v>0.0018304</v>
      </c>
      <c r="S1007" s="236">
        <v>0</v>
      </c>
      <c r="T1007" s="237">
        <f>S1007*H1007</f>
        <v>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R1007" s="238" t="s">
        <v>309</v>
      </c>
      <c r="AT1007" s="238" t="s">
        <v>193</v>
      </c>
      <c r="AU1007" s="238" t="s">
        <v>86</v>
      </c>
      <c r="AY1007" s="18" t="s">
        <v>191</v>
      </c>
      <c r="BE1007" s="239">
        <f>IF(N1007="základní",J1007,0)</f>
        <v>0</v>
      </c>
      <c r="BF1007" s="239">
        <f>IF(N1007="snížená",J1007,0)</f>
        <v>0</v>
      </c>
      <c r="BG1007" s="239">
        <f>IF(N1007="zákl. přenesená",J1007,0)</f>
        <v>0</v>
      </c>
      <c r="BH1007" s="239">
        <f>IF(N1007="sníž. přenesená",J1007,0)</f>
        <v>0</v>
      </c>
      <c r="BI1007" s="239">
        <f>IF(N1007="nulová",J1007,0)</f>
        <v>0</v>
      </c>
      <c r="BJ1007" s="18" t="s">
        <v>84</v>
      </c>
      <c r="BK1007" s="239">
        <f>ROUND(I1007*H1007,2)</f>
        <v>0</v>
      </c>
      <c r="BL1007" s="18" t="s">
        <v>309</v>
      </c>
      <c r="BM1007" s="238" t="s">
        <v>1682</v>
      </c>
    </row>
    <row r="1008" spans="1:51" s="13" customFormat="1" ht="12">
      <c r="A1008" s="13"/>
      <c r="B1008" s="240"/>
      <c r="C1008" s="241"/>
      <c r="D1008" s="242" t="s">
        <v>200</v>
      </c>
      <c r="E1008" s="243" t="s">
        <v>1</v>
      </c>
      <c r="F1008" s="244" t="s">
        <v>1683</v>
      </c>
      <c r="G1008" s="241"/>
      <c r="H1008" s="245">
        <v>91.52</v>
      </c>
      <c r="I1008" s="246"/>
      <c r="J1008" s="241"/>
      <c r="K1008" s="241"/>
      <c r="L1008" s="247"/>
      <c r="M1008" s="248"/>
      <c r="N1008" s="249"/>
      <c r="O1008" s="249"/>
      <c r="P1008" s="249"/>
      <c r="Q1008" s="249"/>
      <c r="R1008" s="249"/>
      <c r="S1008" s="249"/>
      <c r="T1008" s="250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1" t="s">
        <v>200</v>
      </c>
      <c r="AU1008" s="251" t="s">
        <v>86</v>
      </c>
      <c r="AV1008" s="13" t="s">
        <v>86</v>
      </c>
      <c r="AW1008" s="13" t="s">
        <v>32</v>
      </c>
      <c r="AX1008" s="13" t="s">
        <v>84</v>
      </c>
      <c r="AY1008" s="251" t="s">
        <v>191</v>
      </c>
    </row>
    <row r="1009" spans="1:65" s="2" customFormat="1" ht="44.25" customHeight="1">
      <c r="A1009" s="39"/>
      <c r="B1009" s="40"/>
      <c r="C1009" s="227" t="s">
        <v>1684</v>
      </c>
      <c r="D1009" s="227" t="s">
        <v>193</v>
      </c>
      <c r="E1009" s="228" t="s">
        <v>1685</v>
      </c>
      <c r="F1009" s="229" t="s">
        <v>1681</v>
      </c>
      <c r="G1009" s="230" t="s">
        <v>336</v>
      </c>
      <c r="H1009" s="231">
        <v>296.667</v>
      </c>
      <c r="I1009" s="232"/>
      <c r="J1009" s="233">
        <f>ROUND(I1009*H1009,2)</f>
        <v>0</v>
      </c>
      <c r="K1009" s="229" t="s">
        <v>197</v>
      </c>
      <c r="L1009" s="45"/>
      <c r="M1009" s="234" t="s">
        <v>1</v>
      </c>
      <c r="N1009" s="235" t="s">
        <v>41</v>
      </c>
      <c r="O1009" s="92"/>
      <c r="P1009" s="236">
        <f>O1009*H1009</f>
        <v>0</v>
      </c>
      <c r="Q1009" s="236">
        <v>2E-05</v>
      </c>
      <c r="R1009" s="236">
        <f>Q1009*H1009</f>
        <v>0.00593334</v>
      </c>
      <c r="S1009" s="236">
        <v>0</v>
      </c>
      <c r="T1009" s="237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38" t="s">
        <v>309</v>
      </c>
      <c r="AT1009" s="238" t="s">
        <v>193</v>
      </c>
      <c r="AU1009" s="238" t="s">
        <v>86</v>
      </c>
      <c r="AY1009" s="18" t="s">
        <v>191</v>
      </c>
      <c r="BE1009" s="239">
        <f>IF(N1009="základní",J1009,0)</f>
        <v>0</v>
      </c>
      <c r="BF1009" s="239">
        <f>IF(N1009="snížená",J1009,0)</f>
        <v>0</v>
      </c>
      <c r="BG1009" s="239">
        <f>IF(N1009="zákl. přenesená",J1009,0)</f>
        <v>0</v>
      </c>
      <c r="BH1009" s="239">
        <f>IF(N1009="sníž. přenesená",J1009,0)</f>
        <v>0</v>
      </c>
      <c r="BI1009" s="239">
        <f>IF(N1009="nulová",J1009,0)</f>
        <v>0</v>
      </c>
      <c r="BJ1009" s="18" t="s">
        <v>84</v>
      </c>
      <c r="BK1009" s="239">
        <f>ROUND(I1009*H1009,2)</f>
        <v>0</v>
      </c>
      <c r="BL1009" s="18" t="s">
        <v>309</v>
      </c>
      <c r="BM1009" s="238" t="s">
        <v>1686</v>
      </c>
    </row>
    <row r="1010" spans="1:51" s="13" customFormat="1" ht="12">
      <c r="A1010" s="13"/>
      <c r="B1010" s="240"/>
      <c r="C1010" s="241"/>
      <c r="D1010" s="242" t="s">
        <v>200</v>
      </c>
      <c r="E1010" s="243" t="s">
        <v>1</v>
      </c>
      <c r="F1010" s="244" t="s">
        <v>1687</v>
      </c>
      <c r="G1010" s="241"/>
      <c r="H1010" s="245">
        <v>296.667</v>
      </c>
      <c r="I1010" s="246"/>
      <c r="J1010" s="241"/>
      <c r="K1010" s="241"/>
      <c r="L1010" s="247"/>
      <c r="M1010" s="248"/>
      <c r="N1010" s="249"/>
      <c r="O1010" s="249"/>
      <c r="P1010" s="249"/>
      <c r="Q1010" s="249"/>
      <c r="R1010" s="249"/>
      <c r="S1010" s="249"/>
      <c r="T1010" s="25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1" t="s">
        <v>200</v>
      </c>
      <c r="AU1010" s="251" t="s">
        <v>86</v>
      </c>
      <c r="AV1010" s="13" t="s">
        <v>86</v>
      </c>
      <c r="AW1010" s="13" t="s">
        <v>32</v>
      </c>
      <c r="AX1010" s="13" t="s">
        <v>84</v>
      </c>
      <c r="AY1010" s="251" t="s">
        <v>191</v>
      </c>
    </row>
    <row r="1011" spans="1:65" s="2" customFormat="1" ht="33" customHeight="1">
      <c r="A1011" s="39"/>
      <c r="B1011" s="40"/>
      <c r="C1011" s="227" t="s">
        <v>1688</v>
      </c>
      <c r="D1011" s="227" t="s">
        <v>193</v>
      </c>
      <c r="E1011" s="228" t="s">
        <v>1689</v>
      </c>
      <c r="F1011" s="229" t="s">
        <v>1690</v>
      </c>
      <c r="G1011" s="230" t="s">
        <v>336</v>
      </c>
      <c r="H1011" s="231">
        <v>44</v>
      </c>
      <c r="I1011" s="232"/>
      <c r="J1011" s="233">
        <f>ROUND(I1011*H1011,2)</f>
        <v>0</v>
      </c>
      <c r="K1011" s="229" t="s">
        <v>197</v>
      </c>
      <c r="L1011" s="45"/>
      <c r="M1011" s="234" t="s">
        <v>1</v>
      </c>
      <c r="N1011" s="235" t="s">
        <v>41</v>
      </c>
      <c r="O1011" s="92"/>
      <c r="P1011" s="236">
        <f>O1011*H1011</f>
        <v>0</v>
      </c>
      <c r="Q1011" s="236">
        <v>0.00193</v>
      </c>
      <c r="R1011" s="236">
        <f>Q1011*H1011</f>
        <v>0.08492000000000001</v>
      </c>
      <c r="S1011" s="236">
        <v>0</v>
      </c>
      <c r="T1011" s="237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8" t="s">
        <v>309</v>
      </c>
      <c r="AT1011" s="238" t="s">
        <v>193</v>
      </c>
      <c r="AU1011" s="238" t="s">
        <v>86</v>
      </c>
      <c r="AY1011" s="18" t="s">
        <v>191</v>
      </c>
      <c r="BE1011" s="239">
        <f>IF(N1011="základní",J1011,0)</f>
        <v>0</v>
      </c>
      <c r="BF1011" s="239">
        <f>IF(N1011="snížená",J1011,0)</f>
        <v>0</v>
      </c>
      <c r="BG1011" s="239">
        <f>IF(N1011="zákl. přenesená",J1011,0)</f>
        <v>0</v>
      </c>
      <c r="BH1011" s="239">
        <f>IF(N1011="sníž. přenesená",J1011,0)</f>
        <v>0</v>
      </c>
      <c r="BI1011" s="239">
        <f>IF(N1011="nulová",J1011,0)</f>
        <v>0</v>
      </c>
      <c r="BJ1011" s="18" t="s">
        <v>84</v>
      </c>
      <c r="BK1011" s="239">
        <f>ROUND(I1011*H1011,2)</f>
        <v>0</v>
      </c>
      <c r="BL1011" s="18" t="s">
        <v>309</v>
      </c>
      <c r="BM1011" s="238" t="s">
        <v>1691</v>
      </c>
    </row>
    <row r="1012" spans="1:51" s="13" customFormat="1" ht="12">
      <c r="A1012" s="13"/>
      <c r="B1012" s="240"/>
      <c r="C1012" s="241"/>
      <c r="D1012" s="242" t="s">
        <v>200</v>
      </c>
      <c r="E1012" s="243" t="s">
        <v>1</v>
      </c>
      <c r="F1012" s="244" t="s">
        <v>1692</v>
      </c>
      <c r="G1012" s="241"/>
      <c r="H1012" s="245">
        <v>18.4</v>
      </c>
      <c r="I1012" s="246"/>
      <c r="J1012" s="241"/>
      <c r="K1012" s="241"/>
      <c r="L1012" s="247"/>
      <c r="M1012" s="248"/>
      <c r="N1012" s="249"/>
      <c r="O1012" s="249"/>
      <c r="P1012" s="249"/>
      <c r="Q1012" s="249"/>
      <c r="R1012" s="249"/>
      <c r="S1012" s="249"/>
      <c r="T1012" s="250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1" t="s">
        <v>200</v>
      </c>
      <c r="AU1012" s="251" t="s">
        <v>86</v>
      </c>
      <c r="AV1012" s="13" t="s">
        <v>86</v>
      </c>
      <c r="AW1012" s="13" t="s">
        <v>32</v>
      </c>
      <c r="AX1012" s="13" t="s">
        <v>76</v>
      </c>
      <c r="AY1012" s="251" t="s">
        <v>191</v>
      </c>
    </row>
    <row r="1013" spans="1:51" s="13" customFormat="1" ht="12">
      <c r="A1013" s="13"/>
      <c r="B1013" s="240"/>
      <c r="C1013" s="241"/>
      <c r="D1013" s="242" t="s">
        <v>200</v>
      </c>
      <c r="E1013" s="243" t="s">
        <v>1</v>
      </c>
      <c r="F1013" s="244" t="s">
        <v>1693</v>
      </c>
      <c r="G1013" s="241"/>
      <c r="H1013" s="245">
        <v>5.6</v>
      </c>
      <c r="I1013" s="246"/>
      <c r="J1013" s="241"/>
      <c r="K1013" s="241"/>
      <c r="L1013" s="247"/>
      <c r="M1013" s="248"/>
      <c r="N1013" s="249"/>
      <c r="O1013" s="249"/>
      <c r="P1013" s="249"/>
      <c r="Q1013" s="249"/>
      <c r="R1013" s="249"/>
      <c r="S1013" s="249"/>
      <c r="T1013" s="250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1" t="s">
        <v>200</v>
      </c>
      <c r="AU1013" s="251" t="s">
        <v>86</v>
      </c>
      <c r="AV1013" s="13" t="s">
        <v>86</v>
      </c>
      <c r="AW1013" s="13" t="s">
        <v>32</v>
      </c>
      <c r="AX1013" s="13" t="s">
        <v>76</v>
      </c>
      <c r="AY1013" s="251" t="s">
        <v>191</v>
      </c>
    </row>
    <row r="1014" spans="1:51" s="13" customFormat="1" ht="12">
      <c r="A1014" s="13"/>
      <c r="B1014" s="240"/>
      <c r="C1014" s="241"/>
      <c r="D1014" s="242" t="s">
        <v>200</v>
      </c>
      <c r="E1014" s="243" t="s">
        <v>1</v>
      </c>
      <c r="F1014" s="244" t="s">
        <v>1693</v>
      </c>
      <c r="G1014" s="241"/>
      <c r="H1014" s="245">
        <v>5.6</v>
      </c>
      <c r="I1014" s="246"/>
      <c r="J1014" s="241"/>
      <c r="K1014" s="241"/>
      <c r="L1014" s="247"/>
      <c r="M1014" s="248"/>
      <c r="N1014" s="249"/>
      <c r="O1014" s="249"/>
      <c r="P1014" s="249"/>
      <c r="Q1014" s="249"/>
      <c r="R1014" s="249"/>
      <c r="S1014" s="249"/>
      <c r="T1014" s="250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1" t="s">
        <v>200</v>
      </c>
      <c r="AU1014" s="251" t="s">
        <v>86</v>
      </c>
      <c r="AV1014" s="13" t="s">
        <v>86</v>
      </c>
      <c r="AW1014" s="13" t="s">
        <v>32</v>
      </c>
      <c r="AX1014" s="13" t="s">
        <v>76</v>
      </c>
      <c r="AY1014" s="251" t="s">
        <v>191</v>
      </c>
    </row>
    <row r="1015" spans="1:51" s="13" customFormat="1" ht="12">
      <c r="A1015" s="13"/>
      <c r="B1015" s="240"/>
      <c r="C1015" s="241"/>
      <c r="D1015" s="242" t="s">
        <v>200</v>
      </c>
      <c r="E1015" s="243" t="s">
        <v>1</v>
      </c>
      <c r="F1015" s="244" t="s">
        <v>1694</v>
      </c>
      <c r="G1015" s="241"/>
      <c r="H1015" s="245">
        <v>3.6</v>
      </c>
      <c r="I1015" s="246"/>
      <c r="J1015" s="241"/>
      <c r="K1015" s="241"/>
      <c r="L1015" s="247"/>
      <c r="M1015" s="248"/>
      <c r="N1015" s="249"/>
      <c r="O1015" s="249"/>
      <c r="P1015" s="249"/>
      <c r="Q1015" s="249"/>
      <c r="R1015" s="249"/>
      <c r="S1015" s="249"/>
      <c r="T1015" s="250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1" t="s">
        <v>200</v>
      </c>
      <c r="AU1015" s="251" t="s">
        <v>86</v>
      </c>
      <c r="AV1015" s="13" t="s">
        <v>86</v>
      </c>
      <c r="AW1015" s="13" t="s">
        <v>32</v>
      </c>
      <c r="AX1015" s="13" t="s">
        <v>76</v>
      </c>
      <c r="AY1015" s="251" t="s">
        <v>191</v>
      </c>
    </row>
    <row r="1016" spans="1:51" s="13" customFormat="1" ht="12">
      <c r="A1016" s="13"/>
      <c r="B1016" s="240"/>
      <c r="C1016" s="241"/>
      <c r="D1016" s="242" t="s">
        <v>200</v>
      </c>
      <c r="E1016" s="243" t="s">
        <v>1</v>
      </c>
      <c r="F1016" s="244" t="s">
        <v>1695</v>
      </c>
      <c r="G1016" s="241"/>
      <c r="H1016" s="245">
        <v>10.8</v>
      </c>
      <c r="I1016" s="246"/>
      <c r="J1016" s="241"/>
      <c r="K1016" s="241"/>
      <c r="L1016" s="247"/>
      <c r="M1016" s="248"/>
      <c r="N1016" s="249"/>
      <c r="O1016" s="249"/>
      <c r="P1016" s="249"/>
      <c r="Q1016" s="249"/>
      <c r="R1016" s="249"/>
      <c r="S1016" s="249"/>
      <c r="T1016" s="250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1" t="s">
        <v>200</v>
      </c>
      <c r="AU1016" s="251" t="s">
        <v>86</v>
      </c>
      <c r="AV1016" s="13" t="s">
        <v>86</v>
      </c>
      <c r="AW1016" s="13" t="s">
        <v>32</v>
      </c>
      <c r="AX1016" s="13" t="s">
        <v>76</v>
      </c>
      <c r="AY1016" s="251" t="s">
        <v>191</v>
      </c>
    </row>
    <row r="1017" spans="1:51" s="14" customFormat="1" ht="12">
      <c r="A1017" s="14"/>
      <c r="B1017" s="252"/>
      <c r="C1017" s="253"/>
      <c r="D1017" s="242" t="s">
        <v>200</v>
      </c>
      <c r="E1017" s="254" t="s">
        <v>1</v>
      </c>
      <c r="F1017" s="255" t="s">
        <v>214</v>
      </c>
      <c r="G1017" s="253"/>
      <c r="H1017" s="256">
        <v>44</v>
      </c>
      <c r="I1017" s="257"/>
      <c r="J1017" s="253"/>
      <c r="K1017" s="253"/>
      <c r="L1017" s="258"/>
      <c r="M1017" s="259"/>
      <c r="N1017" s="260"/>
      <c r="O1017" s="260"/>
      <c r="P1017" s="260"/>
      <c r="Q1017" s="260"/>
      <c r="R1017" s="260"/>
      <c r="S1017" s="260"/>
      <c r="T1017" s="26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2" t="s">
        <v>200</v>
      </c>
      <c r="AU1017" s="262" t="s">
        <v>86</v>
      </c>
      <c r="AV1017" s="14" t="s">
        <v>198</v>
      </c>
      <c r="AW1017" s="14" t="s">
        <v>32</v>
      </c>
      <c r="AX1017" s="14" t="s">
        <v>84</v>
      </c>
      <c r="AY1017" s="262" t="s">
        <v>191</v>
      </c>
    </row>
    <row r="1018" spans="1:65" s="2" customFormat="1" ht="33" customHeight="1">
      <c r="A1018" s="39"/>
      <c r="B1018" s="40"/>
      <c r="C1018" s="284" t="s">
        <v>1696</v>
      </c>
      <c r="D1018" s="284" t="s">
        <v>310</v>
      </c>
      <c r="E1018" s="285" t="s">
        <v>1697</v>
      </c>
      <c r="F1018" s="286" t="s">
        <v>1698</v>
      </c>
      <c r="G1018" s="287" t="s">
        <v>336</v>
      </c>
      <c r="H1018" s="288">
        <v>48.4</v>
      </c>
      <c r="I1018" s="289"/>
      <c r="J1018" s="290">
        <f>ROUND(I1018*H1018,2)</f>
        <v>0</v>
      </c>
      <c r="K1018" s="286" t="s">
        <v>197</v>
      </c>
      <c r="L1018" s="291"/>
      <c r="M1018" s="292" t="s">
        <v>1</v>
      </c>
      <c r="N1018" s="293" t="s">
        <v>41</v>
      </c>
      <c r="O1018" s="92"/>
      <c r="P1018" s="236">
        <f>O1018*H1018</f>
        <v>0</v>
      </c>
      <c r="Q1018" s="236">
        <v>0.0005</v>
      </c>
      <c r="R1018" s="236">
        <f>Q1018*H1018</f>
        <v>0.0242</v>
      </c>
      <c r="S1018" s="236">
        <v>0</v>
      </c>
      <c r="T1018" s="237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38" t="s">
        <v>403</v>
      </c>
      <c r="AT1018" s="238" t="s">
        <v>310</v>
      </c>
      <c r="AU1018" s="238" t="s">
        <v>86</v>
      </c>
      <c r="AY1018" s="18" t="s">
        <v>191</v>
      </c>
      <c r="BE1018" s="239">
        <f>IF(N1018="základní",J1018,0)</f>
        <v>0</v>
      </c>
      <c r="BF1018" s="239">
        <f>IF(N1018="snížená",J1018,0)</f>
        <v>0</v>
      </c>
      <c r="BG1018" s="239">
        <f>IF(N1018="zákl. přenesená",J1018,0)</f>
        <v>0</v>
      </c>
      <c r="BH1018" s="239">
        <f>IF(N1018="sníž. přenesená",J1018,0)</f>
        <v>0</v>
      </c>
      <c r="BI1018" s="239">
        <f>IF(N1018="nulová",J1018,0)</f>
        <v>0</v>
      </c>
      <c r="BJ1018" s="18" t="s">
        <v>84</v>
      </c>
      <c r="BK1018" s="239">
        <f>ROUND(I1018*H1018,2)</f>
        <v>0</v>
      </c>
      <c r="BL1018" s="18" t="s">
        <v>309</v>
      </c>
      <c r="BM1018" s="238" t="s">
        <v>1699</v>
      </c>
    </row>
    <row r="1019" spans="1:51" s="13" customFormat="1" ht="12">
      <c r="A1019" s="13"/>
      <c r="B1019" s="240"/>
      <c r="C1019" s="241"/>
      <c r="D1019" s="242" t="s">
        <v>200</v>
      </c>
      <c r="E1019" s="241"/>
      <c r="F1019" s="244" t="s">
        <v>1700</v>
      </c>
      <c r="G1019" s="241"/>
      <c r="H1019" s="245">
        <v>48.4</v>
      </c>
      <c r="I1019" s="246"/>
      <c r="J1019" s="241"/>
      <c r="K1019" s="241"/>
      <c r="L1019" s="247"/>
      <c r="M1019" s="248"/>
      <c r="N1019" s="249"/>
      <c r="O1019" s="249"/>
      <c r="P1019" s="249"/>
      <c r="Q1019" s="249"/>
      <c r="R1019" s="249"/>
      <c r="S1019" s="249"/>
      <c r="T1019" s="250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1" t="s">
        <v>200</v>
      </c>
      <c r="AU1019" s="251" t="s">
        <v>86</v>
      </c>
      <c r="AV1019" s="13" t="s">
        <v>86</v>
      </c>
      <c r="AW1019" s="13" t="s">
        <v>4</v>
      </c>
      <c r="AX1019" s="13" t="s">
        <v>84</v>
      </c>
      <c r="AY1019" s="251" t="s">
        <v>191</v>
      </c>
    </row>
    <row r="1020" spans="1:65" s="2" customFormat="1" ht="49.05" customHeight="1">
      <c r="A1020" s="39"/>
      <c r="B1020" s="40"/>
      <c r="C1020" s="227" t="s">
        <v>1701</v>
      </c>
      <c r="D1020" s="227" t="s">
        <v>193</v>
      </c>
      <c r="E1020" s="228" t="s">
        <v>1702</v>
      </c>
      <c r="F1020" s="229" t="s">
        <v>1703</v>
      </c>
      <c r="G1020" s="230" t="s">
        <v>926</v>
      </c>
      <c r="H1020" s="231">
        <v>1</v>
      </c>
      <c r="I1020" s="232"/>
      <c r="J1020" s="233">
        <f>ROUND(I1020*H1020,2)</f>
        <v>0</v>
      </c>
      <c r="K1020" s="229" t="s">
        <v>1</v>
      </c>
      <c r="L1020" s="45"/>
      <c r="M1020" s="234" t="s">
        <v>1</v>
      </c>
      <c r="N1020" s="235" t="s">
        <v>41</v>
      </c>
      <c r="O1020" s="92"/>
      <c r="P1020" s="236">
        <f>O1020*H1020</f>
        <v>0</v>
      </c>
      <c r="Q1020" s="236">
        <v>0</v>
      </c>
      <c r="R1020" s="236">
        <f>Q1020*H1020</f>
        <v>0</v>
      </c>
      <c r="S1020" s="236">
        <v>0</v>
      </c>
      <c r="T1020" s="237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38" t="s">
        <v>309</v>
      </c>
      <c r="AT1020" s="238" t="s">
        <v>193</v>
      </c>
      <c r="AU1020" s="238" t="s">
        <v>86</v>
      </c>
      <c r="AY1020" s="18" t="s">
        <v>191</v>
      </c>
      <c r="BE1020" s="239">
        <f>IF(N1020="základní",J1020,0)</f>
        <v>0</v>
      </c>
      <c r="BF1020" s="239">
        <f>IF(N1020="snížená",J1020,0)</f>
        <v>0</v>
      </c>
      <c r="BG1020" s="239">
        <f>IF(N1020="zákl. přenesená",J1020,0)</f>
        <v>0</v>
      </c>
      <c r="BH1020" s="239">
        <f>IF(N1020="sníž. přenesená",J1020,0)</f>
        <v>0</v>
      </c>
      <c r="BI1020" s="239">
        <f>IF(N1020="nulová",J1020,0)</f>
        <v>0</v>
      </c>
      <c r="BJ1020" s="18" t="s">
        <v>84</v>
      </c>
      <c r="BK1020" s="239">
        <f>ROUND(I1020*H1020,2)</f>
        <v>0</v>
      </c>
      <c r="BL1020" s="18" t="s">
        <v>309</v>
      </c>
      <c r="BM1020" s="238" t="s">
        <v>1704</v>
      </c>
    </row>
    <row r="1021" spans="1:65" s="2" customFormat="1" ht="49.05" customHeight="1">
      <c r="A1021" s="39"/>
      <c r="B1021" s="40"/>
      <c r="C1021" s="227" t="s">
        <v>1705</v>
      </c>
      <c r="D1021" s="227" t="s">
        <v>193</v>
      </c>
      <c r="E1021" s="228" t="s">
        <v>1706</v>
      </c>
      <c r="F1021" s="229" t="s">
        <v>1707</v>
      </c>
      <c r="G1021" s="230" t="s">
        <v>926</v>
      </c>
      <c r="H1021" s="231">
        <v>1</v>
      </c>
      <c r="I1021" s="232"/>
      <c r="J1021" s="233">
        <f>ROUND(I1021*H1021,2)</f>
        <v>0</v>
      </c>
      <c r="K1021" s="229" t="s">
        <v>1</v>
      </c>
      <c r="L1021" s="45"/>
      <c r="M1021" s="234" t="s">
        <v>1</v>
      </c>
      <c r="N1021" s="235" t="s">
        <v>41</v>
      </c>
      <c r="O1021" s="92"/>
      <c r="P1021" s="236">
        <f>O1021*H1021</f>
        <v>0</v>
      </c>
      <c r="Q1021" s="236">
        <v>0</v>
      </c>
      <c r="R1021" s="236">
        <f>Q1021*H1021</f>
        <v>0</v>
      </c>
      <c r="S1021" s="236">
        <v>0</v>
      </c>
      <c r="T1021" s="237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38" t="s">
        <v>309</v>
      </c>
      <c r="AT1021" s="238" t="s">
        <v>193</v>
      </c>
      <c r="AU1021" s="238" t="s">
        <v>86</v>
      </c>
      <c r="AY1021" s="18" t="s">
        <v>191</v>
      </c>
      <c r="BE1021" s="239">
        <f>IF(N1021="základní",J1021,0)</f>
        <v>0</v>
      </c>
      <c r="BF1021" s="239">
        <f>IF(N1021="snížená",J1021,0)</f>
        <v>0</v>
      </c>
      <c r="BG1021" s="239">
        <f>IF(N1021="zákl. přenesená",J1021,0)</f>
        <v>0</v>
      </c>
      <c r="BH1021" s="239">
        <f>IF(N1021="sníž. přenesená",J1021,0)</f>
        <v>0</v>
      </c>
      <c r="BI1021" s="239">
        <f>IF(N1021="nulová",J1021,0)</f>
        <v>0</v>
      </c>
      <c r="BJ1021" s="18" t="s">
        <v>84</v>
      </c>
      <c r="BK1021" s="239">
        <f>ROUND(I1021*H1021,2)</f>
        <v>0</v>
      </c>
      <c r="BL1021" s="18" t="s">
        <v>309</v>
      </c>
      <c r="BM1021" s="238" t="s">
        <v>1708</v>
      </c>
    </row>
    <row r="1022" spans="1:65" s="2" customFormat="1" ht="49.05" customHeight="1">
      <c r="A1022" s="39"/>
      <c r="B1022" s="40"/>
      <c r="C1022" s="227" t="s">
        <v>1709</v>
      </c>
      <c r="D1022" s="227" t="s">
        <v>193</v>
      </c>
      <c r="E1022" s="228" t="s">
        <v>1710</v>
      </c>
      <c r="F1022" s="229" t="s">
        <v>1711</v>
      </c>
      <c r="G1022" s="230" t="s">
        <v>926</v>
      </c>
      <c r="H1022" s="231">
        <v>1</v>
      </c>
      <c r="I1022" s="232"/>
      <c r="J1022" s="233">
        <f>ROUND(I1022*H1022,2)</f>
        <v>0</v>
      </c>
      <c r="K1022" s="229" t="s">
        <v>1</v>
      </c>
      <c r="L1022" s="45"/>
      <c r="M1022" s="234" t="s">
        <v>1</v>
      </c>
      <c r="N1022" s="235" t="s">
        <v>41</v>
      </c>
      <c r="O1022" s="92"/>
      <c r="P1022" s="236">
        <f>O1022*H1022</f>
        <v>0</v>
      </c>
      <c r="Q1022" s="236">
        <v>0</v>
      </c>
      <c r="R1022" s="236">
        <f>Q1022*H1022</f>
        <v>0</v>
      </c>
      <c r="S1022" s="236">
        <v>0</v>
      </c>
      <c r="T1022" s="237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38" t="s">
        <v>309</v>
      </c>
      <c r="AT1022" s="238" t="s">
        <v>193</v>
      </c>
      <c r="AU1022" s="238" t="s">
        <v>86</v>
      </c>
      <c r="AY1022" s="18" t="s">
        <v>191</v>
      </c>
      <c r="BE1022" s="239">
        <f>IF(N1022="základní",J1022,0)</f>
        <v>0</v>
      </c>
      <c r="BF1022" s="239">
        <f>IF(N1022="snížená",J1022,0)</f>
        <v>0</v>
      </c>
      <c r="BG1022" s="239">
        <f>IF(N1022="zákl. přenesená",J1022,0)</f>
        <v>0</v>
      </c>
      <c r="BH1022" s="239">
        <f>IF(N1022="sníž. přenesená",J1022,0)</f>
        <v>0</v>
      </c>
      <c r="BI1022" s="239">
        <f>IF(N1022="nulová",J1022,0)</f>
        <v>0</v>
      </c>
      <c r="BJ1022" s="18" t="s">
        <v>84</v>
      </c>
      <c r="BK1022" s="239">
        <f>ROUND(I1022*H1022,2)</f>
        <v>0</v>
      </c>
      <c r="BL1022" s="18" t="s">
        <v>309</v>
      </c>
      <c r="BM1022" s="238" t="s">
        <v>1712</v>
      </c>
    </row>
    <row r="1023" spans="1:65" s="2" customFormat="1" ht="49.05" customHeight="1">
      <c r="A1023" s="39"/>
      <c r="B1023" s="40"/>
      <c r="C1023" s="227" t="s">
        <v>1713</v>
      </c>
      <c r="D1023" s="227" t="s">
        <v>193</v>
      </c>
      <c r="E1023" s="228" t="s">
        <v>1714</v>
      </c>
      <c r="F1023" s="229" t="s">
        <v>1715</v>
      </c>
      <c r="G1023" s="230" t="s">
        <v>926</v>
      </c>
      <c r="H1023" s="231">
        <v>1</v>
      </c>
      <c r="I1023" s="232"/>
      <c r="J1023" s="233">
        <f>ROUND(I1023*H1023,2)</f>
        <v>0</v>
      </c>
      <c r="K1023" s="229" t="s">
        <v>1</v>
      </c>
      <c r="L1023" s="45"/>
      <c r="M1023" s="234" t="s">
        <v>1</v>
      </c>
      <c r="N1023" s="235" t="s">
        <v>41</v>
      </c>
      <c r="O1023" s="92"/>
      <c r="P1023" s="236">
        <f>O1023*H1023</f>
        <v>0</v>
      </c>
      <c r="Q1023" s="236">
        <v>0</v>
      </c>
      <c r="R1023" s="236">
        <f>Q1023*H1023</f>
        <v>0</v>
      </c>
      <c r="S1023" s="236">
        <v>0</v>
      </c>
      <c r="T1023" s="237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38" t="s">
        <v>309</v>
      </c>
      <c r="AT1023" s="238" t="s">
        <v>193</v>
      </c>
      <c r="AU1023" s="238" t="s">
        <v>86</v>
      </c>
      <c r="AY1023" s="18" t="s">
        <v>191</v>
      </c>
      <c r="BE1023" s="239">
        <f>IF(N1023="základní",J1023,0)</f>
        <v>0</v>
      </c>
      <c r="BF1023" s="239">
        <f>IF(N1023="snížená",J1023,0)</f>
        <v>0</v>
      </c>
      <c r="BG1023" s="239">
        <f>IF(N1023="zákl. přenesená",J1023,0)</f>
        <v>0</v>
      </c>
      <c r="BH1023" s="239">
        <f>IF(N1023="sníž. přenesená",J1023,0)</f>
        <v>0</v>
      </c>
      <c r="BI1023" s="239">
        <f>IF(N1023="nulová",J1023,0)</f>
        <v>0</v>
      </c>
      <c r="BJ1023" s="18" t="s">
        <v>84</v>
      </c>
      <c r="BK1023" s="239">
        <f>ROUND(I1023*H1023,2)</f>
        <v>0</v>
      </c>
      <c r="BL1023" s="18" t="s">
        <v>309</v>
      </c>
      <c r="BM1023" s="238" t="s">
        <v>1716</v>
      </c>
    </row>
    <row r="1024" spans="1:65" s="2" customFormat="1" ht="49.05" customHeight="1">
      <c r="A1024" s="39"/>
      <c r="B1024" s="40"/>
      <c r="C1024" s="227" t="s">
        <v>1717</v>
      </c>
      <c r="D1024" s="227" t="s">
        <v>193</v>
      </c>
      <c r="E1024" s="228" t="s">
        <v>1718</v>
      </c>
      <c r="F1024" s="229" t="s">
        <v>1719</v>
      </c>
      <c r="G1024" s="230" t="s">
        <v>926</v>
      </c>
      <c r="H1024" s="231">
        <v>1</v>
      </c>
      <c r="I1024" s="232"/>
      <c r="J1024" s="233">
        <f>ROUND(I1024*H1024,2)</f>
        <v>0</v>
      </c>
      <c r="K1024" s="229" t="s">
        <v>1</v>
      </c>
      <c r="L1024" s="45"/>
      <c r="M1024" s="234" t="s">
        <v>1</v>
      </c>
      <c r="N1024" s="235" t="s">
        <v>41</v>
      </c>
      <c r="O1024" s="92"/>
      <c r="P1024" s="236">
        <f>O1024*H1024</f>
        <v>0</v>
      </c>
      <c r="Q1024" s="236">
        <v>0</v>
      </c>
      <c r="R1024" s="236">
        <f>Q1024*H1024</f>
        <v>0</v>
      </c>
      <c r="S1024" s="236">
        <v>0</v>
      </c>
      <c r="T1024" s="237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38" t="s">
        <v>309</v>
      </c>
      <c r="AT1024" s="238" t="s">
        <v>193</v>
      </c>
      <c r="AU1024" s="238" t="s">
        <v>86</v>
      </c>
      <c r="AY1024" s="18" t="s">
        <v>191</v>
      </c>
      <c r="BE1024" s="239">
        <f>IF(N1024="základní",J1024,0)</f>
        <v>0</v>
      </c>
      <c r="BF1024" s="239">
        <f>IF(N1024="snížená",J1024,0)</f>
        <v>0</v>
      </c>
      <c r="BG1024" s="239">
        <f>IF(N1024="zákl. přenesená",J1024,0)</f>
        <v>0</v>
      </c>
      <c r="BH1024" s="239">
        <f>IF(N1024="sníž. přenesená",J1024,0)</f>
        <v>0</v>
      </c>
      <c r="BI1024" s="239">
        <f>IF(N1024="nulová",J1024,0)</f>
        <v>0</v>
      </c>
      <c r="BJ1024" s="18" t="s">
        <v>84</v>
      </c>
      <c r="BK1024" s="239">
        <f>ROUND(I1024*H1024,2)</f>
        <v>0</v>
      </c>
      <c r="BL1024" s="18" t="s">
        <v>309</v>
      </c>
      <c r="BM1024" s="238" t="s">
        <v>1720</v>
      </c>
    </row>
    <row r="1025" spans="1:65" s="2" customFormat="1" ht="49.05" customHeight="1">
      <c r="A1025" s="39"/>
      <c r="B1025" s="40"/>
      <c r="C1025" s="227" t="s">
        <v>1721</v>
      </c>
      <c r="D1025" s="227" t="s">
        <v>193</v>
      </c>
      <c r="E1025" s="228" t="s">
        <v>1722</v>
      </c>
      <c r="F1025" s="229" t="s">
        <v>1723</v>
      </c>
      <c r="G1025" s="230" t="s">
        <v>926</v>
      </c>
      <c r="H1025" s="231">
        <v>3</v>
      </c>
      <c r="I1025" s="232"/>
      <c r="J1025" s="233">
        <f>ROUND(I1025*H1025,2)</f>
        <v>0</v>
      </c>
      <c r="K1025" s="229" t="s">
        <v>1</v>
      </c>
      <c r="L1025" s="45"/>
      <c r="M1025" s="234" t="s">
        <v>1</v>
      </c>
      <c r="N1025" s="235" t="s">
        <v>41</v>
      </c>
      <c r="O1025" s="92"/>
      <c r="P1025" s="236">
        <f>O1025*H1025</f>
        <v>0</v>
      </c>
      <c r="Q1025" s="236">
        <v>0</v>
      </c>
      <c r="R1025" s="236">
        <f>Q1025*H1025</f>
        <v>0</v>
      </c>
      <c r="S1025" s="236">
        <v>0</v>
      </c>
      <c r="T1025" s="237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8" t="s">
        <v>309</v>
      </c>
      <c r="AT1025" s="238" t="s">
        <v>193</v>
      </c>
      <c r="AU1025" s="238" t="s">
        <v>86</v>
      </c>
      <c r="AY1025" s="18" t="s">
        <v>191</v>
      </c>
      <c r="BE1025" s="239">
        <f>IF(N1025="základní",J1025,0)</f>
        <v>0</v>
      </c>
      <c r="BF1025" s="239">
        <f>IF(N1025="snížená",J1025,0)</f>
        <v>0</v>
      </c>
      <c r="BG1025" s="239">
        <f>IF(N1025="zákl. přenesená",J1025,0)</f>
        <v>0</v>
      </c>
      <c r="BH1025" s="239">
        <f>IF(N1025="sníž. přenesená",J1025,0)</f>
        <v>0</v>
      </c>
      <c r="BI1025" s="239">
        <f>IF(N1025="nulová",J1025,0)</f>
        <v>0</v>
      </c>
      <c r="BJ1025" s="18" t="s">
        <v>84</v>
      </c>
      <c r="BK1025" s="239">
        <f>ROUND(I1025*H1025,2)</f>
        <v>0</v>
      </c>
      <c r="BL1025" s="18" t="s">
        <v>309</v>
      </c>
      <c r="BM1025" s="238" t="s">
        <v>1724</v>
      </c>
    </row>
    <row r="1026" spans="1:65" s="2" customFormat="1" ht="49.05" customHeight="1">
      <c r="A1026" s="39"/>
      <c r="B1026" s="40"/>
      <c r="C1026" s="227" t="s">
        <v>1725</v>
      </c>
      <c r="D1026" s="227" t="s">
        <v>193</v>
      </c>
      <c r="E1026" s="228" t="s">
        <v>1726</v>
      </c>
      <c r="F1026" s="229" t="s">
        <v>1727</v>
      </c>
      <c r="G1026" s="230" t="s">
        <v>926</v>
      </c>
      <c r="H1026" s="231">
        <v>1</v>
      </c>
      <c r="I1026" s="232"/>
      <c r="J1026" s="233">
        <f>ROUND(I1026*H1026,2)</f>
        <v>0</v>
      </c>
      <c r="K1026" s="229" t="s">
        <v>1</v>
      </c>
      <c r="L1026" s="45"/>
      <c r="M1026" s="234" t="s">
        <v>1</v>
      </c>
      <c r="N1026" s="235" t="s">
        <v>41</v>
      </c>
      <c r="O1026" s="92"/>
      <c r="P1026" s="236">
        <f>O1026*H1026</f>
        <v>0</v>
      </c>
      <c r="Q1026" s="236">
        <v>0</v>
      </c>
      <c r="R1026" s="236">
        <f>Q1026*H1026</f>
        <v>0</v>
      </c>
      <c r="S1026" s="236">
        <v>0</v>
      </c>
      <c r="T1026" s="237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38" t="s">
        <v>309</v>
      </c>
      <c r="AT1026" s="238" t="s">
        <v>193</v>
      </c>
      <c r="AU1026" s="238" t="s">
        <v>86</v>
      </c>
      <c r="AY1026" s="18" t="s">
        <v>191</v>
      </c>
      <c r="BE1026" s="239">
        <f>IF(N1026="základní",J1026,0)</f>
        <v>0</v>
      </c>
      <c r="BF1026" s="239">
        <f>IF(N1026="snížená",J1026,0)</f>
        <v>0</v>
      </c>
      <c r="BG1026" s="239">
        <f>IF(N1026="zákl. přenesená",J1026,0)</f>
        <v>0</v>
      </c>
      <c r="BH1026" s="239">
        <f>IF(N1026="sníž. přenesená",J1026,0)</f>
        <v>0</v>
      </c>
      <c r="BI1026" s="239">
        <f>IF(N1026="nulová",J1026,0)</f>
        <v>0</v>
      </c>
      <c r="BJ1026" s="18" t="s">
        <v>84</v>
      </c>
      <c r="BK1026" s="239">
        <f>ROUND(I1026*H1026,2)</f>
        <v>0</v>
      </c>
      <c r="BL1026" s="18" t="s">
        <v>309</v>
      </c>
      <c r="BM1026" s="238" t="s">
        <v>1728</v>
      </c>
    </row>
    <row r="1027" spans="1:65" s="2" customFormat="1" ht="49.05" customHeight="1">
      <c r="A1027" s="39"/>
      <c r="B1027" s="40"/>
      <c r="C1027" s="227" t="s">
        <v>1729</v>
      </c>
      <c r="D1027" s="227" t="s">
        <v>193</v>
      </c>
      <c r="E1027" s="228" t="s">
        <v>1730</v>
      </c>
      <c r="F1027" s="229" t="s">
        <v>1731</v>
      </c>
      <c r="G1027" s="230" t="s">
        <v>926</v>
      </c>
      <c r="H1027" s="231">
        <v>1</v>
      </c>
      <c r="I1027" s="232"/>
      <c r="J1027" s="233">
        <f>ROUND(I1027*H1027,2)</f>
        <v>0</v>
      </c>
      <c r="K1027" s="229" t="s">
        <v>1</v>
      </c>
      <c r="L1027" s="45"/>
      <c r="M1027" s="234" t="s">
        <v>1</v>
      </c>
      <c r="N1027" s="235" t="s">
        <v>41</v>
      </c>
      <c r="O1027" s="92"/>
      <c r="P1027" s="236">
        <f>O1027*H1027</f>
        <v>0</v>
      </c>
      <c r="Q1027" s="236">
        <v>0</v>
      </c>
      <c r="R1027" s="236">
        <f>Q1027*H1027</f>
        <v>0</v>
      </c>
      <c r="S1027" s="236">
        <v>0</v>
      </c>
      <c r="T1027" s="237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38" t="s">
        <v>309</v>
      </c>
      <c r="AT1027" s="238" t="s">
        <v>193</v>
      </c>
      <c r="AU1027" s="238" t="s">
        <v>86</v>
      </c>
      <c r="AY1027" s="18" t="s">
        <v>191</v>
      </c>
      <c r="BE1027" s="239">
        <f>IF(N1027="základní",J1027,0)</f>
        <v>0</v>
      </c>
      <c r="BF1027" s="239">
        <f>IF(N1027="snížená",J1027,0)</f>
        <v>0</v>
      </c>
      <c r="BG1027" s="239">
        <f>IF(N1027="zákl. přenesená",J1027,0)</f>
        <v>0</v>
      </c>
      <c r="BH1027" s="239">
        <f>IF(N1027="sníž. přenesená",J1027,0)</f>
        <v>0</v>
      </c>
      <c r="BI1027" s="239">
        <f>IF(N1027="nulová",J1027,0)</f>
        <v>0</v>
      </c>
      <c r="BJ1027" s="18" t="s">
        <v>84</v>
      </c>
      <c r="BK1027" s="239">
        <f>ROUND(I1027*H1027,2)</f>
        <v>0</v>
      </c>
      <c r="BL1027" s="18" t="s">
        <v>309</v>
      </c>
      <c r="BM1027" s="238" t="s">
        <v>1732</v>
      </c>
    </row>
    <row r="1028" spans="1:65" s="2" customFormat="1" ht="76.35" customHeight="1">
      <c r="A1028" s="39"/>
      <c r="B1028" s="40"/>
      <c r="C1028" s="227" t="s">
        <v>1733</v>
      </c>
      <c r="D1028" s="227" t="s">
        <v>193</v>
      </c>
      <c r="E1028" s="228" t="s">
        <v>1734</v>
      </c>
      <c r="F1028" s="229" t="s">
        <v>1735</v>
      </c>
      <c r="G1028" s="230" t="s">
        <v>926</v>
      </c>
      <c r="H1028" s="231">
        <v>2</v>
      </c>
      <c r="I1028" s="232"/>
      <c r="J1028" s="233">
        <f>ROUND(I1028*H1028,2)</f>
        <v>0</v>
      </c>
      <c r="K1028" s="229" t="s">
        <v>1</v>
      </c>
      <c r="L1028" s="45"/>
      <c r="M1028" s="234" t="s">
        <v>1</v>
      </c>
      <c r="N1028" s="235" t="s">
        <v>41</v>
      </c>
      <c r="O1028" s="92"/>
      <c r="P1028" s="236">
        <f>O1028*H1028</f>
        <v>0</v>
      </c>
      <c r="Q1028" s="236">
        <v>0</v>
      </c>
      <c r="R1028" s="236">
        <f>Q1028*H1028</f>
        <v>0</v>
      </c>
      <c r="S1028" s="236">
        <v>0</v>
      </c>
      <c r="T1028" s="237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8" t="s">
        <v>309</v>
      </c>
      <c r="AT1028" s="238" t="s">
        <v>193</v>
      </c>
      <c r="AU1028" s="238" t="s">
        <v>86</v>
      </c>
      <c r="AY1028" s="18" t="s">
        <v>191</v>
      </c>
      <c r="BE1028" s="239">
        <f>IF(N1028="základní",J1028,0)</f>
        <v>0</v>
      </c>
      <c r="BF1028" s="239">
        <f>IF(N1028="snížená",J1028,0)</f>
        <v>0</v>
      </c>
      <c r="BG1028" s="239">
        <f>IF(N1028="zákl. přenesená",J1028,0)</f>
        <v>0</v>
      </c>
      <c r="BH1028" s="239">
        <f>IF(N1028="sníž. přenesená",J1028,0)</f>
        <v>0</v>
      </c>
      <c r="BI1028" s="239">
        <f>IF(N1028="nulová",J1028,0)</f>
        <v>0</v>
      </c>
      <c r="BJ1028" s="18" t="s">
        <v>84</v>
      </c>
      <c r="BK1028" s="239">
        <f>ROUND(I1028*H1028,2)</f>
        <v>0</v>
      </c>
      <c r="BL1028" s="18" t="s">
        <v>309</v>
      </c>
      <c r="BM1028" s="238" t="s">
        <v>1736</v>
      </c>
    </row>
    <row r="1029" spans="1:65" s="2" customFormat="1" ht="37.8" customHeight="1">
      <c r="A1029" s="39"/>
      <c r="B1029" s="40"/>
      <c r="C1029" s="227" t="s">
        <v>1737</v>
      </c>
      <c r="D1029" s="227" t="s">
        <v>193</v>
      </c>
      <c r="E1029" s="228" t="s">
        <v>1738</v>
      </c>
      <c r="F1029" s="229" t="s">
        <v>1739</v>
      </c>
      <c r="G1029" s="230" t="s">
        <v>336</v>
      </c>
      <c r="H1029" s="231">
        <v>20</v>
      </c>
      <c r="I1029" s="232"/>
      <c r="J1029" s="233">
        <f>ROUND(I1029*H1029,2)</f>
        <v>0</v>
      </c>
      <c r="K1029" s="229" t="s">
        <v>1</v>
      </c>
      <c r="L1029" s="45"/>
      <c r="M1029" s="234" t="s">
        <v>1</v>
      </c>
      <c r="N1029" s="235" t="s">
        <v>41</v>
      </c>
      <c r="O1029" s="92"/>
      <c r="P1029" s="236">
        <f>O1029*H1029</f>
        <v>0</v>
      </c>
      <c r="Q1029" s="236">
        <v>0</v>
      </c>
      <c r="R1029" s="236">
        <f>Q1029*H1029</f>
        <v>0</v>
      </c>
      <c r="S1029" s="236">
        <v>0</v>
      </c>
      <c r="T1029" s="237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38" t="s">
        <v>309</v>
      </c>
      <c r="AT1029" s="238" t="s">
        <v>193</v>
      </c>
      <c r="AU1029" s="238" t="s">
        <v>86</v>
      </c>
      <c r="AY1029" s="18" t="s">
        <v>191</v>
      </c>
      <c r="BE1029" s="239">
        <f>IF(N1029="základní",J1029,0)</f>
        <v>0</v>
      </c>
      <c r="BF1029" s="239">
        <f>IF(N1029="snížená",J1029,0)</f>
        <v>0</v>
      </c>
      <c r="BG1029" s="239">
        <f>IF(N1029="zákl. přenesená",J1029,0)</f>
        <v>0</v>
      </c>
      <c r="BH1029" s="239">
        <f>IF(N1029="sníž. přenesená",J1029,0)</f>
        <v>0</v>
      </c>
      <c r="BI1029" s="239">
        <f>IF(N1029="nulová",J1029,0)</f>
        <v>0</v>
      </c>
      <c r="BJ1029" s="18" t="s">
        <v>84</v>
      </c>
      <c r="BK1029" s="239">
        <f>ROUND(I1029*H1029,2)</f>
        <v>0</v>
      </c>
      <c r="BL1029" s="18" t="s">
        <v>309</v>
      </c>
      <c r="BM1029" s="238" t="s">
        <v>1740</v>
      </c>
    </row>
    <row r="1030" spans="1:65" s="2" customFormat="1" ht="24.15" customHeight="1">
      <c r="A1030" s="39"/>
      <c r="B1030" s="40"/>
      <c r="C1030" s="227" t="s">
        <v>1741</v>
      </c>
      <c r="D1030" s="227" t="s">
        <v>193</v>
      </c>
      <c r="E1030" s="228" t="s">
        <v>1742</v>
      </c>
      <c r="F1030" s="229" t="s">
        <v>1743</v>
      </c>
      <c r="G1030" s="230" t="s">
        <v>1534</v>
      </c>
      <c r="H1030" s="294"/>
      <c r="I1030" s="232"/>
      <c r="J1030" s="233">
        <f>ROUND(I1030*H1030,2)</f>
        <v>0</v>
      </c>
      <c r="K1030" s="229" t="s">
        <v>210</v>
      </c>
      <c r="L1030" s="45"/>
      <c r="M1030" s="234" t="s">
        <v>1</v>
      </c>
      <c r="N1030" s="235" t="s">
        <v>41</v>
      </c>
      <c r="O1030" s="92"/>
      <c r="P1030" s="236">
        <f>O1030*H1030</f>
        <v>0</v>
      </c>
      <c r="Q1030" s="236">
        <v>0</v>
      </c>
      <c r="R1030" s="236">
        <f>Q1030*H1030</f>
        <v>0</v>
      </c>
      <c r="S1030" s="236">
        <v>0</v>
      </c>
      <c r="T1030" s="237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38" t="s">
        <v>309</v>
      </c>
      <c r="AT1030" s="238" t="s">
        <v>193</v>
      </c>
      <c r="AU1030" s="238" t="s">
        <v>86</v>
      </c>
      <c r="AY1030" s="18" t="s">
        <v>191</v>
      </c>
      <c r="BE1030" s="239">
        <f>IF(N1030="základní",J1030,0)</f>
        <v>0</v>
      </c>
      <c r="BF1030" s="239">
        <f>IF(N1030="snížená",J1030,0)</f>
        <v>0</v>
      </c>
      <c r="BG1030" s="239">
        <f>IF(N1030="zákl. přenesená",J1030,0)</f>
        <v>0</v>
      </c>
      <c r="BH1030" s="239">
        <f>IF(N1030="sníž. přenesená",J1030,0)</f>
        <v>0</v>
      </c>
      <c r="BI1030" s="239">
        <f>IF(N1030="nulová",J1030,0)</f>
        <v>0</v>
      </c>
      <c r="BJ1030" s="18" t="s">
        <v>84</v>
      </c>
      <c r="BK1030" s="239">
        <f>ROUND(I1030*H1030,2)</f>
        <v>0</v>
      </c>
      <c r="BL1030" s="18" t="s">
        <v>309</v>
      </c>
      <c r="BM1030" s="238" t="s">
        <v>1744</v>
      </c>
    </row>
    <row r="1031" spans="1:63" s="12" customFormat="1" ht="22.8" customHeight="1">
      <c r="A1031" s="12"/>
      <c r="B1031" s="211"/>
      <c r="C1031" s="212"/>
      <c r="D1031" s="213" t="s">
        <v>75</v>
      </c>
      <c r="E1031" s="225" t="s">
        <v>1745</v>
      </c>
      <c r="F1031" s="225" t="s">
        <v>1746</v>
      </c>
      <c r="G1031" s="212"/>
      <c r="H1031" s="212"/>
      <c r="I1031" s="215"/>
      <c r="J1031" s="226">
        <f>BK1031</f>
        <v>0</v>
      </c>
      <c r="K1031" s="212"/>
      <c r="L1031" s="217"/>
      <c r="M1031" s="218"/>
      <c r="N1031" s="219"/>
      <c r="O1031" s="219"/>
      <c r="P1031" s="220">
        <f>SUM(P1032:P1046)</f>
        <v>0</v>
      </c>
      <c r="Q1031" s="219"/>
      <c r="R1031" s="220">
        <f>SUM(R1032:R1046)</f>
        <v>0</v>
      </c>
      <c r="S1031" s="219"/>
      <c r="T1031" s="221">
        <f>SUM(T1032:T1046)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22" t="s">
        <v>86</v>
      </c>
      <c r="AT1031" s="223" t="s">
        <v>75</v>
      </c>
      <c r="AU1031" s="223" t="s">
        <v>84</v>
      </c>
      <c r="AY1031" s="222" t="s">
        <v>191</v>
      </c>
      <c r="BK1031" s="224">
        <f>SUM(BK1032:BK1046)</f>
        <v>0</v>
      </c>
    </row>
    <row r="1032" spans="1:65" s="2" customFormat="1" ht="44.25" customHeight="1">
      <c r="A1032" s="39"/>
      <c r="B1032" s="40"/>
      <c r="C1032" s="227" t="s">
        <v>1747</v>
      </c>
      <c r="D1032" s="227" t="s">
        <v>193</v>
      </c>
      <c r="E1032" s="228" t="s">
        <v>1748</v>
      </c>
      <c r="F1032" s="229" t="s">
        <v>1749</v>
      </c>
      <c r="G1032" s="230" t="s">
        <v>400</v>
      </c>
      <c r="H1032" s="231">
        <v>1</v>
      </c>
      <c r="I1032" s="232"/>
      <c r="J1032" s="233">
        <f>ROUND(I1032*H1032,2)</f>
        <v>0</v>
      </c>
      <c r="K1032" s="229" t="s">
        <v>1</v>
      </c>
      <c r="L1032" s="45"/>
      <c r="M1032" s="234" t="s">
        <v>1</v>
      </c>
      <c r="N1032" s="235" t="s">
        <v>41</v>
      </c>
      <c r="O1032" s="92"/>
      <c r="P1032" s="236">
        <f>O1032*H1032</f>
        <v>0</v>
      </c>
      <c r="Q1032" s="236">
        <v>0</v>
      </c>
      <c r="R1032" s="236">
        <f>Q1032*H1032</f>
        <v>0</v>
      </c>
      <c r="S1032" s="236">
        <v>0</v>
      </c>
      <c r="T1032" s="237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38" t="s">
        <v>309</v>
      </c>
      <c r="AT1032" s="238" t="s">
        <v>193</v>
      </c>
      <c r="AU1032" s="238" t="s">
        <v>86</v>
      </c>
      <c r="AY1032" s="18" t="s">
        <v>191</v>
      </c>
      <c r="BE1032" s="239">
        <f>IF(N1032="základní",J1032,0)</f>
        <v>0</v>
      </c>
      <c r="BF1032" s="239">
        <f>IF(N1032="snížená",J1032,0)</f>
        <v>0</v>
      </c>
      <c r="BG1032" s="239">
        <f>IF(N1032="zákl. přenesená",J1032,0)</f>
        <v>0</v>
      </c>
      <c r="BH1032" s="239">
        <f>IF(N1032="sníž. přenesená",J1032,0)</f>
        <v>0</v>
      </c>
      <c r="BI1032" s="239">
        <f>IF(N1032="nulová",J1032,0)</f>
        <v>0</v>
      </c>
      <c r="BJ1032" s="18" t="s">
        <v>84</v>
      </c>
      <c r="BK1032" s="239">
        <f>ROUND(I1032*H1032,2)</f>
        <v>0</v>
      </c>
      <c r="BL1032" s="18" t="s">
        <v>309</v>
      </c>
      <c r="BM1032" s="238" t="s">
        <v>1750</v>
      </c>
    </row>
    <row r="1033" spans="1:65" s="2" customFormat="1" ht="49.05" customHeight="1">
      <c r="A1033" s="39"/>
      <c r="B1033" s="40"/>
      <c r="C1033" s="227" t="s">
        <v>1751</v>
      </c>
      <c r="D1033" s="227" t="s">
        <v>193</v>
      </c>
      <c r="E1033" s="228" t="s">
        <v>1752</v>
      </c>
      <c r="F1033" s="229" t="s">
        <v>1753</v>
      </c>
      <c r="G1033" s="230" t="s">
        <v>400</v>
      </c>
      <c r="H1033" s="231">
        <v>1</v>
      </c>
      <c r="I1033" s="232"/>
      <c r="J1033" s="233">
        <f>ROUND(I1033*H1033,2)</f>
        <v>0</v>
      </c>
      <c r="K1033" s="229" t="s">
        <v>1</v>
      </c>
      <c r="L1033" s="45"/>
      <c r="M1033" s="234" t="s">
        <v>1</v>
      </c>
      <c r="N1033" s="235" t="s">
        <v>41</v>
      </c>
      <c r="O1033" s="92"/>
      <c r="P1033" s="236">
        <f>O1033*H1033</f>
        <v>0</v>
      </c>
      <c r="Q1033" s="236">
        <v>0</v>
      </c>
      <c r="R1033" s="236">
        <f>Q1033*H1033</f>
        <v>0</v>
      </c>
      <c r="S1033" s="236">
        <v>0</v>
      </c>
      <c r="T1033" s="237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8" t="s">
        <v>309</v>
      </c>
      <c r="AT1033" s="238" t="s">
        <v>193</v>
      </c>
      <c r="AU1033" s="238" t="s">
        <v>86</v>
      </c>
      <c r="AY1033" s="18" t="s">
        <v>191</v>
      </c>
      <c r="BE1033" s="239">
        <f>IF(N1033="základní",J1033,0)</f>
        <v>0</v>
      </c>
      <c r="BF1033" s="239">
        <f>IF(N1033="snížená",J1033,0)</f>
        <v>0</v>
      </c>
      <c r="BG1033" s="239">
        <f>IF(N1033="zákl. přenesená",J1033,0)</f>
        <v>0</v>
      </c>
      <c r="BH1033" s="239">
        <f>IF(N1033="sníž. přenesená",J1033,0)</f>
        <v>0</v>
      </c>
      <c r="BI1033" s="239">
        <f>IF(N1033="nulová",J1033,0)</f>
        <v>0</v>
      </c>
      <c r="BJ1033" s="18" t="s">
        <v>84</v>
      </c>
      <c r="BK1033" s="239">
        <f>ROUND(I1033*H1033,2)</f>
        <v>0</v>
      </c>
      <c r="BL1033" s="18" t="s">
        <v>309</v>
      </c>
      <c r="BM1033" s="238" t="s">
        <v>1754</v>
      </c>
    </row>
    <row r="1034" spans="1:65" s="2" customFormat="1" ht="44.25" customHeight="1">
      <c r="A1034" s="39"/>
      <c r="B1034" s="40"/>
      <c r="C1034" s="227" t="s">
        <v>1755</v>
      </c>
      <c r="D1034" s="227" t="s">
        <v>193</v>
      </c>
      <c r="E1034" s="228" t="s">
        <v>1756</v>
      </c>
      <c r="F1034" s="229" t="s">
        <v>1757</v>
      </c>
      <c r="G1034" s="230" t="s">
        <v>400</v>
      </c>
      <c r="H1034" s="231">
        <v>1</v>
      </c>
      <c r="I1034" s="232"/>
      <c r="J1034" s="233">
        <f>ROUND(I1034*H1034,2)</f>
        <v>0</v>
      </c>
      <c r="K1034" s="229" t="s">
        <v>1</v>
      </c>
      <c r="L1034" s="45"/>
      <c r="M1034" s="234" t="s">
        <v>1</v>
      </c>
      <c r="N1034" s="235" t="s">
        <v>41</v>
      </c>
      <c r="O1034" s="92"/>
      <c r="P1034" s="236">
        <f>O1034*H1034</f>
        <v>0</v>
      </c>
      <c r="Q1034" s="236">
        <v>0</v>
      </c>
      <c r="R1034" s="236">
        <f>Q1034*H1034</f>
        <v>0</v>
      </c>
      <c r="S1034" s="236">
        <v>0</v>
      </c>
      <c r="T1034" s="237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8" t="s">
        <v>309</v>
      </c>
      <c r="AT1034" s="238" t="s">
        <v>193</v>
      </c>
      <c r="AU1034" s="238" t="s">
        <v>86</v>
      </c>
      <c r="AY1034" s="18" t="s">
        <v>191</v>
      </c>
      <c r="BE1034" s="239">
        <f>IF(N1034="základní",J1034,0)</f>
        <v>0</v>
      </c>
      <c r="BF1034" s="239">
        <f>IF(N1034="snížená",J1034,0)</f>
        <v>0</v>
      </c>
      <c r="BG1034" s="239">
        <f>IF(N1034="zákl. přenesená",J1034,0)</f>
        <v>0</v>
      </c>
      <c r="BH1034" s="239">
        <f>IF(N1034="sníž. přenesená",J1034,0)</f>
        <v>0</v>
      </c>
      <c r="BI1034" s="239">
        <f>IF(N1034="nulová",J1034,0)</f>
        <v>0</v>
      </c>
      <c r="BJ1034" s="18" t="s">
        <v>84</v>
      </c>
      <c r="BK1034" s="239">
        <f>ROUND(I1034*H1034,2)</f>
        <v>0</v>
      </c>
      <c r="BL1034" s="18" t="s">
        <v>309</v>
      </c>
      <c r="BM1034" s="238" t="s">
        <v>1758</v>
      </c>
    </row>
    <row r="1035" spans="1:65" s="2" customFormat="1" ht="44.25" customHeight="1">
      <c r="A1035" s="39"/>
      <c r="B1035" s="40"/>
      <c r="C1035" s="227" t="s">
        <v>1759</v>
      </c>
      <c r="D1035" s="227" t="s">
        <v>193</v>
      </c>
      <c r="E1035" s="228" t="s">
        <v>1760</v>
      </c>
      <c r="F1035" s="229" t="s">
        <v>1761</v>
      </c>
      <c r="G1035" s="230" t="s">
        <v>400</v>
      </c>
      <c r="H1035" s="231">
        <v>1</v>
      </c>
      <c r="I1035" s="232"/>
      <c r="J1035" s="233">
        <f>ROUND(I1035*H1035,2)</f>
        <v>0</v>
      </c>
      <c r="K1035" s="229" t="s">
        <v>1</v>
      </c>
      <c r="L1035" s="45"/>
      <c r="M1035" s="234" t="s">
        <v>1</v>
      </c>
      <c r="N1035" s="235" t="s">
        <v>41</v>
      </c>
      <c r="O1035" s="92"/>
      <c r="P1035" s="236">
        <f>O1035*H1035</f>
        <v>0</v>
      </c>
      <c r="Q1035" s="236">
        <v>0</v>
      </c>
      <c r="R1035" s="236">
        <f>Q1035*H1035</f>
        <v>0</v>
      </c>
      <c r="S1035" s="236">
        <v>0</v>
      </c>
      <c r="T1035" s="237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38" t="s">
        <v>309</v>
      </c>
      <c r="AT1035" s="238" t="s">
        <v>193</v>
      </c>
      <c r="AU1035" s="238" t="s">
        <v>86</v>
      </c>
      <c r="AY1035" s="18" t="s">
        <v>191</v>
      </c>
      <c r="BE1035" s="239">
        <f>IF(N1035="základní",J1035,0)</f>
        <v>0</v>
      </c>
      <c r="BF1035" s="239">
        <f>IF(N1035="snížená",J1035,0)</f>
        <v>0</v>
      </c>
      <c r="BG1035" s="239">
        <f>IF(N1035="zákl. přenesená",J1035,0)</f>
        <v>0</v>
      </c>
      <c r="BH1035" s="239">
        <f>IF(N1035="sníž. přenesená",J1035,0)</f>
        <v>0</v>
      </c>
      <c r="BI1035" s="239">
        <f>IF(N1035="nulová",J1035,0)</f>
        <v>0</v>
      </c>
      <c r="BJ1035" s="18" t="s">
        <v>84</v>
      </c>
      <c r="BK1035" s="239">
        <f>ROUND(I1035*H1035,2)</f>
        <v>0</v>
      </c>
      <c r="BL1035" s="18" t="s">
        <v>309</v>
      </c>
      <c r="BM1035" s="238" t="s">
        <v>1762</v>
      </c>
    </row>
    <row r="1036" spans="1:65" s="2" customFormat="1" ht="49.05" customHeight="1">
      <c r="A1036" s="39"/>
      <c r="B1036" s="40"/>
      <c r="C1036" s="227" t="s">
        <v>1763</v>
      </c>
      <c r="D1036" s="227" t="s">
        <v>193</v>
      </c>
      <c r="E1036" s="228" t="s">
        <v>1764</v>
      </c>
      <c r="F1036" s="229" t="s">
        <v>1765</v>
      </c>
      <c r="G1036" s="230" t="s">
        <v>400</v>
      </c>
      <c r="H1036" s="231">
        <v>1</v>
      </c>
      <c r="I1036" s="232"/>
      <c r="J1036" s="233">
        <f>ROUND(I1036*H1036,2)</f>
        <v>0</v>
      </c>
      <c r="K1036" s="229" t="s">
        <v>1</v>
      </c>
      <c r="L1036" s="45"/>
      <c r="M1036" s="234" t="s">
        <v>1</v>
      </c>
      <c r="N1036" s="235" t="s">
        <v>41</v>
      </c>
      <c r="O1036" s="92"/>
      <c r="P1036" s="236">
        <f>O1036*H1036</f>
        <v>0</v>
      </c>
      <c r="Q1036" s="236">
        <v>0</v>
      </c>
      <c r="R1036" s="236">
        <f>Q1036*H1036</f>
        <v>0</v>
      </c>
      <c r="S1036" s="236">
        <v>0</v>
      </c>
      <c r="T1036" s="237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38" t="s">
        <v>309</v>
      </c>
      <c r="AT1036" s="238" t="s">
        <v>193</v>
      </c>
      <c r="AU1036" s="238" t="s">
        <v>86</v>
      </c>
      <c r="AY1036" s="18" t="s">
        <v>191</v>
      </c>
      <c r="BE1036" s="239">
        <f>IF(N1036="základní",J1036,0)</f>
        <v>0</v>
      </c>
      <c r="BF1036" s="239">
        <f>IF(N1036="snížená",J1036,0)</f>
        <v>0</v>
      </c>
      <c r="BG1036" s="239">
        <f>IF(N1036="zákl. přenesená",J1036,0)</f>
        <v>0</v>
      </c>
      <c r="BH1036" s="239">
        <f>IF(N1036="sníž. přenesená",J1036,0)</f>
        <v>0</v>
      </c>
      <c r="BI1036" s="239">
        <f>IF(N1036="nulová",J1036,0)</f>
        <v>0</v>
      </c>
      <c r="BJ1036" s="18" t="s">
        <v>84</v>
      </c>
      <c r="BK1036" s="239">
        <f>ROUND(I1036*H1036,2)</f>
        <v>0</v>
      </c>
      <c r="BL1036" s="18" t="s">
        <v>309</v>
      </c>
      <c r="BM1036" s="238" t="s">
        <v>1766</v>
      </c>
    </row>
    <row r="1037" spans="1:65" s="2" customFormat="1" ht="66.75" customHeight="1">
      <c r="A1037" s="39"/>
      <c r="B1037" s="40"/>
      <c r="C1037" s="227" t="s">
        <v>1767</v>
      </c>
      <c r="D1037" s="227" t="s">
        <v>193</v>
      </c>
      <c r="E1037" s="228" t="s">
        <v>1768</v>
      </c>
      <c r="F1037" s="229" t="s">
        <v>1769</v>
      </c>
      <c r="G1037" s="230" t="s">
        <v>400</v>
      </c>
      <c r="H1037" s="231">
        <v>1</v>
      </c>
      <c r="I1037" s="232"/>
      <c r="J1037" s="233">
        <f>ROUND(I1037*H1037,2)</f>
        <v>0</v>
      </c>
      <c r="K1037" s="229" t="s">
        <v>1</v>
      </c>
      <c r="L1037" s="45"/>
      <c r="M1037" s="234" t="s">
        <v>1</v>
      </c>
      <c r="N1037" s="235" t="s">
        <v>41</v>
      </c>
      <c r="O1037" s="92"/>
      <c r="P1037" s="236">
        <f>O1037*H1037</f>
        <v>0</v>
      </c>
      <c r="Q1037" s="236">
        <v>0</v>
      </c>
      <c r="R1037" s="236">
        <f>Q1037*H1037</f>
        <v>0</v>
      </c>
      <c r="S1037" s="236">
        <v>0</v>
      </c>
      <c r="T1037" s="237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8" t="s">
        <v>309</v>
      </c>
      <c r="AT1037" s="238" t="s">
        <v>193</v>
      </c>
      <c r="AU1037" s="238" t="s">
        <v>86</v>
      </c>
      <c r="AY1037" s="18" t="s">
        <v>191</v>
      </c>
      <c r="BE1037" s="239">
        <f>IF(N1037="základní",J1037,0)</f>
        <v>0</v>
      </c>
      <c r="BF1037" s="239">
        <f>IF(N1037="snížená",J1037,0)</f>
        <v>0</v>
      </c>
      <c r="BG1037" s="239">
        <f>IF(N1037="zákl. přenesená",J1037,0)</f>
        <v>0</v>
      </c>
      <c r="BH1037" s="239">
        <f>IF(N1037="sníž. přenesená",J1037,0)</f>
        <v>0</v>
      </c>
      <c r="BI1037" s="239">
        <f>IF(N1037="nulová",J1037,0)</f>
        <v>0</v>
      </c>
      <c r="BJ1037" s="18" t="s">
        <v>84</v>
      </c>
      <c r="BK1037" s="239">
        <f>ROUND(I1037*H1037,2)</f>
        <v>0</v>
      </c>
      <c r="BL1037" s="18" t="s">
        <v>309</v>
      </c>
      <c r="BM1037" s="238" t="s">
        <v>1770</v>
      </c>
    </row>
    <row r="1038" spans="1:65" s="2" customFormat="1" ht="37.8" customHeight="1">
      <c r="A1038" s="39"/>
      <c r="B1038" s="40"/>
      <c r="C1038" s="227" t="s">
        <v>1771</v>
      </c>
      <c r="D1038" s="227" t="s">
        <v>193</v>
      </c>
      <c r="E1038" s="228" t="s">
        <v>1772</v>
      </c>
      <c r="F1038" s="229" t="s">
        <v>1773</v>
      </c>
      <c r="G1038" s="230" t="s">
        <v>400</v>
      </c>
      <c r="H1038" s="231">
        <v>3</v>
      </c>
      <c r="I1038" s="232"/>
      <c r="J1038" s="233">
        <f>ROUND(I1038*H1038,2)</f>
        <v>0</v>
      </c>
      <c r="K1038" s="229" t="s">
        <v>1</v>
      </c>
      <c r="L1038" s="45"/>
      <c r="M1038" s="234" t="s">
        <v>1</v>
      </c>
      <c r="N1038" s="235" t="s">
        <v>41</v>
      </c>
      <c r="O1038" s="92"/>
      <c r="P1038" s="236">
        <f>O1038*H1038</f>
        <v>0</v>
      </c>
      <c r="Q1038" s="236">
        <v>0</v>
      </c>
      <c r="R1038" s="236">
        <f>Q1038*H1038</f>
        <v>0</v>
      </c>
      <c r="S1038" s="236">
        <v>0</v>
      </c>
      <c r="T1038" s="237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38" t="s">
        <v>309</v>
      </c>
      <c r="AT1038" s="238" t="s">
        <v>193</v>
      </c>
      <c r="AU1038" s="238" t="s">
        <v>86</v>
      </c>
      <c r="AY1038" s="18" t="s">
        <v>191</v>
      </c>
      <c r="BE1038" s="239">
        <f>IF(N1038="základní",J1038,0)</f>
        <v>0</v>
      </c>
      <c r="BF1038" s="239">
        <f>IF(N1038="snížená",J1038,0)</f>
        <v>0</v>
      </c>
      <c r="BG1038" s="239">
        <f>IF(N1038="zákl. přenesená",J1038,0)</f>
        <v>0</v>
      </c>
      <c r="BH1038" s="239">
        <f>IF(N1038="sníž. přenesená",J1038,0)</f>
        <v>0</v>
      </c>
      <c r="BI1038" s="239">
        <f>IF(N1038="nulová",J1038,0)</f>
        <v>0</v>
      </c>
      <c r="BJ1038" s="18" t="s">
        <v>84</v>
      </c>
      <c r="BK1038" s="239">
        <f>ROUND(I1038*H1038,2)</f>
        <v>0</v>
      </c>
      <c r="BL1038" s="18" t="s">
        <v>309</v>
      </c>
      <c r="BM1038" s="238" t="s">
        <v>1774</v>
      </c>
    </row>
    <row r="1039" spans="1:65" s="2" customFormat="1" ht="44.25" customHeight="1">
      <c r="A1039" s="39"/>
      <c r="B1039" s="40"/>
      <c r="C1039" s="227" t="s">
        <v>1775</v>
      </c>
      <c r="D1039" s="227" t="s">
        <v>193</v>
      </c>
      <c r="E1039" s="228" t="s">
        <v>1776</v>
      </c>
      <c r="F1039" s="229" t="s">
        <v>1777</v>
      </c>
      <c r="G1039" s="230" t="s">
        <v>400</v>
      </c>
      <c r="H1039" s="231">
        <v>1</v>
      </c>
      <c r="I1039" s="232"/>
      <c r="J1039" s="233">
        <f>ROUND(I1039*H1039,2)</f>
        <v>0</v>
      </c>
      <c r="K1039" s="229" t="s">
        <v>1</v>
      </c>
      <c r="L1039" s="45"/>
      <c r="M1039" s="234" t="s">
        <v>1</v>
      </c>
      <c r="N1039" s="235" t="s">
        <v>41</v>
      </c>
      <c r="O1039" s="92"/>
      <c r="P1039" s="236">
        <f>O1039*H1039</f>
        <v>0</v>
      </c>
      <c r="Q1039" s="236">
        <v>0</v>
      </c>
      <c r="R1039" s="236">
        <f>Q1039*H1039</f>
        <v>0</v>
      </c>
      <c r="S1039" s="236">
        <v>0</v>
      </c>
      <c r="T1039" s="237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38" t="s">
        <v>309</v>
      </c>
      <c r="AT1039" s="238" t="s">
        <v>193</v>
      </c>
      <c r="AU1039" s="238" t="s">
        <v>86</v>
      </c>
      <c r="AY1039" s="18" t="s">
        <v>191</v>
      </c>
      <c r="BE1039" s="239">
        <f>IF(N1039="základní",J1039,0)</f>
        <v>0</v>
      </c>
      <c r="BF1039" s="239">
        <f>IF(N1039="snížená",J1039,0)</f>
        <v>0</v>
      </c>
      <c r="BG1039" s="239">
        <f>IF(N1039="zákl. přenesená",J1039,0)</f>
        <v>0</v>
      </c>
      <c r="BH1039" s="239">
        <f>IF(N1039="sníž. přenesená",J1039,0)</f>
        <v>0</v>
      </c>
      <c r="BI1039" s="239">
        <f>IF(N1039="nulová",J1039,0)</f>
        <v>0</v>
      </c>
      <c r="BJ1039" s="18" t="s">
        <v>84</v>
      </c>
      <c r="BK1039" s="239">
        <f>ROUND(I1039*H1039,2)</f>
        <v>0</v>
      </c>
      <c r="BL1039" s="18" t="s">
        <v>309</v>
      </c>
      <c r="BM1039" s="238" t="s">
        <v>1778</v>
      </c>
    </row>
    <row r="1040" spans="1:65" s="2" customFormat="1" ht="55.5" customHeight="1">
      <c r="A1040" s="39"/>
      <c r="B1040" s="40"/>
      <c r="C1040" s="227" t="s">
        <v>1779</v>
      </c>
      <c r="D1040" s="227" t="s">
        <v>193</v>
      </c>
      <c r="E1040" s="228" t="s">
        <v>1780</v>
      </c>
      <c r="F1040" s="229" t="s">
        <v>1781</v>
      </c>
      <c r="G1040" s="230" t="s">
        <v>400</v>
      </c>
      <c r="H1040" s="231">
        <v>1</v>
      </c>
      <c r="I1040" s="232"/>
      <c r="J1040" s="233">
        <f>ROUND(I1040*H1040,2)</f>
        <v>0</v>
      </c>
      <c r="K1040" s="229" t="s">
        <v>1</v>
      </c>
      <c r="L1040" s="45"/>
      <c r="M1040" s="234" t="s">
        <v>1</v>
      </c>
      <c r="N1040" s="235" t="s">
        <v>41</v>
      </c>
      <c r="O1040" s="92"/>
      <c r="P1040" s="236">
        <f>O1040*H1040</f>
        <v>0</v>
      </c>
      <c r="Q1040" s="236">
        <v>0</v>
      </c>
      <c r="R1040" s="236">
        <f>Q1040*H1040</f>
        <v>0</v>
      </c>
      <c r="S1040" s="236">
        <v>0</v>
      </c>
      <c r="T1040" s="237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38" t="s">
        <v>309</v>
      </c>
      <c r="AT1040" s="238" t="s">
        <v>193</v>
      </c>
      <c r="AU1040" s="238" t="s">
        <v>86</v>
      </c>
      <c r="AY1040" s="18" t="s">
        <v>191</v>
      </c>
      <c r="BE1040" s="239">
        <f>IF(N1040="základní",J1040,0)</f>
        <v>0</v>
      </c>
      <c r="BF1040" s="239">
        <f>IF(N1040="snížená",J1040,0)</f>
        <v>0</v>
      </c>
      <c r="BG1040" s="239">
        <f>IF(N1040="zákl. přenesená",J1040,0)</f>
        <v>0</v>
      </c>
      <c r="BH1040" s="239">
        <f>IF(N1040="sníž. přenesená",J1040,0)</f>
        <v>0</v>
      </c>
      <c r="BI1040" s="239">
        <f>IF(N1040="nulová",J1040,0)</f>
        <v>0</v>
      </c>
      <c r="BJ1040" s="18" t="s">
        <v>84</v>
      </c>
      <c r="BK1040" s="239">
        <f>ROUND(I1040*H1040,2)</f>
        <v>0</v>
      </c>
      <c r="BL1040" s="18" t="s">
        <v>309</v>
      </c>
      <c r="BM1040" s="238" t="s">
        <v>1782</v>
      </c>
    </row>
    <row r="1041" spans="1:65" s="2" customFormat="1" ht="55.5" customHeight="1">
      <c r="A1041" s="39"/>
      <c r="B1041" s="40"/>
      <c r="C1041" s="227" t="s">
        <v>1783</v>
      </c>
      <c r="D1041" s="227" t="s">
        <v>193</v>
      </c>
      <c r="E1041" s="228" t="s">
        <v>1784</v>
      </c>
      <c r="F1041" s="229" t="s">
        <v>1785</v>
      </c>
      <c r="G1041" s="230" t="s">
        <v>400</v>
      </c>
      <c r="H1041" s="231">
        <v>1</v>
      </c>
      <c r="I1041" s="232"/>
      <c r="J1041" s="233">
        <f>ROUND(I1041*H1041,2)</f>
        <v>0</v>
      </c>
      <c r="K1041" s="229" t="s">
        <v>1</v>
      </c>
      <c r="L1041" s="45"/>
      <c r="M1041" s="234" t="s">
        <v>1</v>
      </c>
      <c r="N1041" s="235" t="s">
        <v>41</v>
      </c>
      <c r="O1041" s="92"/>
      <c r="P1041" s="236">
        <f>O1041*H1041</f>
        <v>0</v>
      </c>
      <c r="Q1041" s="236">
        <v>0</v>
      </c>
      <c r="R1041" s="236">
        <f>Q1041*H1041</f>
        <v>0</v>
      </c>
      <c r="S1041" s="236">
        <v>0</v>
      </c>
      <c r="T1041" s="237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38" t="s">
        <v>309</v>
      </c>
      <c r="AT1041" s="238" t="s">
        <v>193</v>
      </c>
      <c r="AU1041" s="238" t="s">
        <v>86</v>
      </c>
      <c r="AY1041" s="18" t="s">
        <v>191</v>
      </c>
      <c r="BE1041" s="239">
        <f>IF(N1041="základní",J1041,0)</f>
        <v>0</v>
      </c>
      <c r="BF1041" s="239">
        <f>IF(N1041="snížená",J1041,0)</f>
        <v>0</v>
      </c>
      <c r="BG1041" s="239">
        <f>IF(N1041="zákl. přenesená",J1041,0)</f>
        <v>0</v>
      </c>
      <c r="BH1041" s="239">
        <f>IF(N1041="sníž. přenesená",J1041,0)</f>
        <v>0</v>
      </c>
      <c r="BI1041" s="239">
        <f>IF(N1041="nulová",J1041,0)</f>
        <v>0</v>
      </c>
      <c r="BJ1041" s="18" t="s">
        <v>84</v>
      </c>
      <c r="BK1041" s="239">
        <f>ROUND(I1041*H1041,2)</f>
        <v>0</v>
      </c>
      <c r="BL1041" s="18" t="s">
        <v>309</v>
      </c>
      <c r="BM1041" s="238" t="s">
        <v>1786</v>
      </c>
    </row>
    <row r="1042" spans="1:65" s="2" customFormat="1" ht="55.5" customHeight="1">
      <c r="A1042" s="39"/>
      <c r="B1042" s="40"/>
      <c r="C1042" s="227" t="s">
        <v>1787</v>
      </c>
      <c r="D1042" s="227" t="s">
        <v>193</v>
      </c>
      <c r="E1042" s="228" t="s">
        <v>1788</v>
      </c>
      <c r="F1042" s="229" t="s">
        <v>1789</v>
      </c>
      <c r="G1042" s="230" t="s">
        <v>400</v>
      </c>
      <c r="H1042" s="231">
        <v>1</v>
      </c>
      <c r="I1042" s="232"/>
      <c r="J1042" s="233">
        <f>ROUND(I1042*H1042,2)</f>
        <v>0</v>
      </c>
      <c r="K1042" s="229" t="s">
        <v>1</v>
      </c>
      <c r="L1042" s="45"/>
      <c r="M1042" s="234" t="s">
        <v>1</v>
      </c>
      <c r="N1042" s="235" t="s">
        <v>41</v>
      </c>
      <c r="O1042" s="92"/>
      <c r="P1042" s="236">
        <f>O1042*H1042</f>
        <v>0</v>
      </c>
      <c r="Q1042" s="236">
        <v>0</v>
      </c>
      <c r="R1042" s="236">
        <f>Q1042*H1042</f>
        <v>0</v>
      </c>
      <c r="S1042" s="236">
        <v>0</v>
      </c>
      <c r="T1042" s="237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38" t="s">
        <v>309</v>
      </c>
      <c r="AT1042" s="238" t="s">
        <v>193</v>
      </c>
      <c r="AU1042" s="238" t="s">
        <v>86</v>
      </c>
      <c r="AY1042" s="18" t="s">
        <v>191</v>
      </c>
      <c r="BE1042" s="239">
        <f>IF(N1042="základní",J1042,0)</f>
        <v>0</v>
      </c>
      <c r="BF1042" s="239">
        <f>IF(N1042="snížená",J1042,0)</f>
        <v>0</v>
      </c>
      <c r="BG1042" s="239">
        <f>IF(N1042="zákl. přenesená",J1042,0)</f>
        <v>0</v>
      </c>
      <c r="BH1042" s="239">
        <f>IF(N1042="sníž. přenesená",J1042,0)</f>
        <v>0</v>
      </c>
      <c r="BI1042" s="239">
        <f>IF(N1042="nulová",J1042,0)</f>
        <v>0</v>
      </c>
      <c r="BJ1042" s="18" t="s">
        <v>84</v>
      </c>
      <c r="BK1042" s="239">
        <f>ROUND(I1042*H1042,2)</f>
        <v>0</v>
      </c>
      <c r="BL1042" s="18" t="s">
        <v>309</v>
      </c>
      <c r="BM1042" s="238" t="s">
        <v>1790</v>
      </c>
    </row>
    <row r="1043" spans="1:65" s="2" customFormat="1" ht="55.5" customHeight="1">
      <c r="A1043" s="39"/>
      <c r="B1043" s="40"/>
      <c r="C1043" s="227" t="s">
        <v>1791</v>
      </c>
      <c r="D1043" s="227" t="s">
        <v>193</v>
      </c>
      <c r="E1043" s="228" t="s">
        <v>1792</v>
      </c>
      <c r="F1043" s="229" t="s">
        <v>1793</v>
      </c>
      <c r="G1043" s="230" t="s">
        <v>400</v>
      </c>
      <c r="H1043" s="231">
        <v>1</v>
      </c>
      <c r="I1043" s="232"/>
      <c r="J1043" s="233">
        <f>ROUND(I1043*H1043,2)</f>
        <v>0</v>
      </c>
      <c r="K1043" s="229" t="s">
        <v>1</v>
      </c>
      <c r="L1043" s="45"/>
      <c r="M1043" s="234" t="s">
        <v>1</v>
      </c>
      <c r="N1043" s="235" t="s">
        <v>41</v>
      </c>
      <c r="O1043" s="92"/>
      <c r="P1043" s="236">
        <f>O1043*H1043</f>
        <v>0</v>
      </c>
      <c r="Q1043" s="236">
        <v>0</v>
      </c>
      <c r="R1043" s="236">
        <f>Q1043*H1043</f>
        <v>0</v>
      </c>
      <c r="S1043" s="236">
        <v>0</v>
      </c>
      <c r="T1043" s="237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8" t="s">
        <v>309</v>
      </c>
      <c r="AT1043" s="238" t="s">
        <v>193</v>
      </c>
      <c r="AU1043" s="238" t="s">
        <v>86</v>
      </c>
      <c r="AY1043" s="18" t="s">
        <v>191</v>
      </c>
      <c r="BE1043" s="239">
        <f>IF(N1043="základní",J1043,0)</f>
        <v>0</v>
      </c>
      <c r="BF1043" s="239">
        <f>IF(N1043="snížená",J1043,0)</f>
        <v>0</v>
      </c>
      <c r="BG1043" s="239">
        <f>IF(N1043="zákl. přenesená",J1043,0)</f>
        <v>0</v>
      </c>
      <c r="BH1043" s="239">
        <f>IF(N1043="sníž. přenesená",J1043,0)</f>
        <v>0</v>
      </c>
      <c r="BI1043" s="239">
        <f>IF(N1043="nulová",J1043,0)</f>
        <v>0</v>
      </c>
      <c r="BJ1043" s="18" t="s">
        <v>84</v>
      </c>
      <c r="BK1043" s="239">
        <f>ROUND(I1043*H1043,2)</f>
        <v>0</v>
      </c>
      <c r="BL1043" s="18" t="s">
        <v>309</v>
      </c>
      <c r="BM1043" s="238" t="s">
        <v>1794</v>
      </c>
    </row>
    <row r="1044" spans="1:65" s="2" customFormat="1" ht="55.5" customHeight="1">
      <c r="A1044" s="39"/>
      <c r="B1044" s="40"/>
      <c r="C1044" s="227" t="s">
        <v>1795</v>
      </c>
      <c r="D1044" s="227" t="s">
        <v>193</v>
      </c>
      <c r="E1044" s="228" t="s">
        <v>1796</v>
      </c>
      <c r="F1044" s="229" t="s">
        <v>1797</v>
      </c>
      <c r="G1044" s="230" t="s">
        <v>400</v>
      </c>
      <c r="H1044" s="231">
        <v>1</v>
      </c>
      <c r="I1044" s="232"/>
      <c r="J1044" s="233">
        <f>ROUND(I1044*H1044,2)</f>
        <v>0</v>
      </c>
      <c r="K1044" s="229" t="s">
        <v>1</v>
      </c>
      <c r="L1044" s="45"/>
      <c r="M1044" s="234" t="s">
        <v>1</v>
      </c>
      <c r="N1044" s="235" t="s">
        <v>41</v>
      </c>
      <c r="O1044" s="92"/>
      <c r="P1044" s="236">
        <f>O1044*H1044</f>
        <v>0</v>
      </c>
      <c r="Q1044" s="236">
        <v>0</v>
      </c>
      <c r="R1044" s="236">
        <f>Q1044*H1044</f>
        <v>0</v>
      </c>
      <c r="S1044" s="236">
        <v>0</v>
      </c>
      <c r="T1044" s="237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38" t="s">
        <v>309</v>
      </c>
      <c r="AT1044" s="238" t="s">
        <v>193</v>
      </c>
      <c r="AU1044" s="238" t="s">
        <v>86</v>
      </c>
      <c r="AY1044" s="18" t="s">
        <v>191</v>
      </c>
      <c r="BE1044" s="239">
        <f>IF(N1044="základní",J1044,0)</f>
        <v>0</v>
      </c>
      <c r="BF1044" s="239">
        <f>IF(N1044="snížená",J1044,0)</f>
        <v>0</v>
      </c>
      <c r="BG1044" s="239">
        <f>IF(N1044="zákl. přenesená",J1044,0)</f>
        <v>0</v>
      </c>
      <c r="BH1044" s="239">
        <f>IF(N1044="sníž. přenesená",J1044,0)</f>
        <v>0</v>
      </c>
      <c r="BI1044" s="239">
        <f>IF(N1044="nulová",J1044,0)</f>
        <v>0</v>
      </c>
      <c r="BJ1044" s="18" t="s">
        <v>84</v>
      </c>
      <c r="BK1044" s="239">
        <f>ROUND(I1044*H1044,2)</f>
        <v>0</v>
      </c>
      <c r="BL1044" s="18" t="s">
        <v>309</v>
      </c>
      <c r="BM1044" s="238" t="s">
        <v>1798</v>
      </c>
    </row>
    <row r="1045" spans="1:65" s="2" customFormat="1" ht="44.25" customHeight="1">
      <c r="A1045" s="39"/>
      <c r="B1045" s="40"/>
      <c r="C1045" s="227" t="s">
        <v>1799</v>
      </c>
      <c r="D1045" s="227" t="s">
        <v>193</v>
      </c>
      <c r="E1045" s="228" t="s">
        <v>1800</v>
      </c>
      <c r="F1045" s="229" t="s">
        <v>1801</v>
      </c>
      <c r="G1045" s="230" t="s">
        <v>400</v>
      </c>
      <c r="H1045" s="231">
        <v>5</v>
      </c>
      <c r="I1045" s="232"/>
      <c r="J1045" s="233">
        <f>ROUND(I1045*H1045,2)</f>
        <v>0</v>
      </c>
      <c r="K1045" s="229" t="s">
        <v>1</v>
      </c>
      <c r="L1045" s="45"/>
      <c r="M1045" s="234" t="s">
        <v>1</v>
      </c>
      <c r="N1045" s="235" t="s">
        <v>41</v>
      </c>
      <c r="O1045" s="92"/>
      <c r="P1045" s="236">
        <f>O1045*H1045</f>
        <v>0</v>
      </c>
      <c r="Q1045" s="236">
        <v>0</v>
      </c>
      <c r="R1045" s="236">
        <f>Q1045*H1045</f>
        <v>0</v>
      </c>
      <c r="S1045" s="236">
        <v>0</v>
      </c>
      <c r="T1045" s="237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8" t="s">
        <v>309</v>
      </c>
      <c r="AT1045" s="238" t="s">
        <v>193</v>
      </c>
      <c r="AU1045" s="238" t="s">
        <v>86</v>
      </c>
      <c r="AY1045" s="18" t="s">
        <v>191</v>
      </c>
      <c r="BE1045" s="239">
        <f>IF(N1045="základní",J1045,0)</f>
        <v>0</v>
      </c>
      <c r="BF1045" s="239">
        <f>IF(N1045="snížená",J1045,0)</f>
        <v>0</v>
      </c>
      <c r="BG1045" s="239">
        <f>IF(N1045="zákl. přenesená",J1045,0)</f>
        <v>0</v>
      </c>
      <c r="BH1045" s="239">
        <f>IF(N1045="sníž. přenesená",J1045,0)</f>
        <v>0</v>
      </c>
      <c r="BI1045" s="239">
        <f>IF(N1045="nulová",J1045,0)</f>
        <v>0</v>
      </c>
      <c r="BJ1045" s="18" t="s">
        <v>84</v>
      </c>
      <c r="BK1045" s="239">
        <f>ROUND(I1045*H1045,2)</f>
        <v>0</v>
      </c>
      <c r="BL1045" s="18" t="s">
        <v>309</v>
      </c>
      <c r="BM1045" s="238" t="s">
        <v>1802</v>
      </c>
    </row>
    <row r="1046" spans="1:65" s="2" customFormat="1" ht="24.15" customHeight="1">
      <c r="A1046" s="39"/>
      <c r="B1046" s="40"/>
      <c r="C1046" s="227" t="s">
        <v>1803</v>
      </c>
      <c r="D1046" s="227" t="s">
        <v>193</v>
      </c>
      <c r="E1046" s="228" t="s">
        <v>1804</v>
      </c>
      <c r="F1046" s="229" t="s">
        <v>1805</v>
      </c>
      <c r="G1046" s="230" t="s">
        <v>1534</v>
      </c>
      <c r="H1046" s="294"/>
      <c r="I1046" s="232"/>
      <c r="J1046" s="233">
        <f>ROUND(I1046*H1046,2)</f>
        <v>0</v>
      </c>
      <c r="K1046" s="229" t="s">
        <v>210</v>
      </c>
      <c r="L1046" s="45"/>
      <c r="M1046" s="234" t="s">
        <v>1</v>
      </c>
      <c r="N1046" s="235" t="s">
        <v>41</v>
      </c>
      <c r="O1046" s="92"/>
      <c r="P1046" s="236">
        <f>O1046*H1046</f>
        <v>0</v>
      </c>
      <c r="Q1046" s="236">
        <v>0</v>
      </c>
      <c r="R1046" s="236">
        <f>Q1046*H1046</f>
        <v>0</v>
      </c>
      <c r="S1046" s="236">
        <v>0</v>
      </c>
      <c r="T1046" s="237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38" t="s">
        <v>309</v>
      </c>
      <c r="AT1046" s="238" t="s">
        <v>193</v>
      </c>
      <c r="AU1046" s="238" t="s">
        <v>86</v>
      </c>
      <c r="AY1046" s="18" t="s">
        <v>191</v>
      </c>
      <c r="BE1046" s="239">
        <f>IF(N1046="základní",J1046,0)</f>
        <v>0</v>
      </c>
      <c r="BF1046" s="239">
        <f>IF(N1046="snížená",J1046,0)</f>
        <v>0</v>
      </c>
      <c r="BG1046" s="239">
        <f>IF(N1046="zákl. přenesená",J1046,0)</f>
        <v>0</v>
      </c>
      <c r="BH1046" s="239">
        <f>IF(N1046="sníž. přenesená",J1046,0)</f>
        <v>0</v>
      </c>
      <c r="BI1046" s="239">
        <f>IF(N1046="nulová",J1046,0)</f>
        <v>0</v>
      </c>
      <c r="BJ1046" s="18" t="s">
        <v>84</v>
      </c>
      <c r="BK1046" s="239">
        <f>ROUND(I1046*H1046,2)</f>
        <v>0</v>
      </c>
      <c r="BL1046" s="18" t="s">
        <v>309</v>
      </c>
      <c r="BM1046" s="238" t="s">
        <v>1806</v>
      </c>
    </row>
    <row r="1047" spans="1:63" s="12" customFormat="1" ht="22.8" customHeight="1">
      <c r="A1047" s="12"/>
      <c r="B1047" s="211"/>
      <c r="C1047" s="212"/>
      <c r="D1047" s="213" t="s">
        <v>75</v>
      </c>
      <c r="E1047" s="225" t="s">
        <v>1807</v>
      </c>
      <c r="F1047" s="225" t="s">
        <v>1808</v>
      </c>
      <c r="G1047" s="212"/>
      <c r="H1047" s="212"/>
      <c r="I1047" s="215"/>
      <c r="J1047" s="226">
        <f>BK1047</f>
        <v>0</v>
      </c>
      <c r="K1047" s="212"/>
      <c r="L1047" s="217"/>
      <c r="M1047" s="218"/>
      <c r="N1047" s="219"/>
      <c r="O1047" s="219"/>
      <c r="P1047" s="220">
        <f>SUM(P1048:P1078)</f>
        <v>0</v>
      </c>
      <c r="Q1047" s="219"/>
      <c r="R1047" s="220">
        <f>SUM(R1048:R1078)</f>
        <v>10.402212700000002</v>
      </c>
      <c r="S1047" s="219"/>
      <c r="T1047" s="221">
        <f>SUM(T1048:T1078)</f>
        <v>0</v>
      </c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R1047" s="222" t="s">
        <v>86</v>
      </c>
      <c r="AT1047" s="223" t="s">
        <v>75</v>
      </c>
      <c r="AU1047" s="223" t="s">
        <v>84</v>
      </c>
      <c r="AY1047" s="222" t="s">
        <v>191</v>
      </c>
      <c r="BK1047" s="224">
        <f>SUM(BK1048:BK1078)</f>
        <v>0</v>
      </c>
    </row>
    <row r="1048" spans="1:65" s="2" customFormat="1" ht="24.15" customHeight="1">
      <c r="A1048" s="39"/>
      <c r="B1048" s="40"/>
      <c r="C1048" s="227" t="s">
        <v>1809</v>
      </c>
      <c r="D1048" s="227" t="s">
        <v>193</v>
      </c>
      <c r="E1048" s="228" t="s">
        <v>1810</v>
      </c>
      <c r="F1048" s="229" t="s">
        <v>1811</v>
      </c>
      <c r="G1048" s="230" t="s">
        <v>196</v>
      </c>
      <c r="H1048" s="231">
        <v>224.34</v>
      </c>
      <c r="I1048" s="232"/>
      <c r="J1048" s="233">
        <f>ROUND(I1048*H1048,2)</f>
        <v>0</v>
      </c>
      <c r="K1048" s="229" t="s">
        <v>210</v>
      </c>
      <c r="L1048" s="45"/>
      <c r="M1048" s="234" t="s">
        <v>1</v>
      </c>
      <c r="N1048" s="235" t="s">
        <v>41</v>
      </c>
      <c r="O1048" s="92"/>
      <c r="P1048" s="236">
        <f>O1048*H1048</f>
        <v>0</v>
      </c>
      <c r="Q1048" s="236">
        <v>0.0075</v>
      </c>
      <c r="R1048" s="236">
        <f>Q1048*H1048</f>
        <v>1.68255</v>
      </c>
      <c r="S1048" s="236">
        <v>0</v>
      </c>
      <c r="T1048" s="237">
        <f>S1048*H1048</f>
        <v>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38" t="s">
        <v>309</v>
      </c>
      <c r="AT1048" s="238" t="s">
        <v>193</v>
      </c>
      <c r="AU1048" s="238" t="s">
        <v>86</v>
      </c>
      <c r="AY1048" s="18" t="s">
        <v>191</v>
      </c>
      <c r="BE1048" s="239">
        <f>IF(N1048="základní",J1048,0)</f>
        <v>0</v>
      </c>
      <c r="BF1048" s="239">
        <f>IF(N1048="snížená",J1048,0)</f>
        <v>0</v>
      </c>
      <c r="BG1048" s="239">
        <f>IF(N1048="zákl. přenesená",J1048,0)</f>
        <v>0</v>
      </c>
      <c r="BH1048" s="239">
        <f>IF(N1048="sníž. přenesená",J1048,0)</f>
        <v>0</v>
      </c>
      <c r="BI1048" s="239">
        <f>IF(N1048="nulová",J1048,0)</f>
        <v>0</v>
      </c>
      <c r="BJ1048" s="18" t="s">
        <v>84</v>
      </c>
      <c r="BK1048" s="239">
        <f>ROUND(I1048*H1048,2)</f>
        <v>0</v>
      </c>
      <c r="BL1048" s="18" t="s">
        <v>309</v>
      </c>
      <c r="BM1048" s="238" t="s">
        <v>1812</v>
      </c>
    </row>
    <row r="1049" spans="1:51" s="13" customFormat="1" ht="12">
      <c r="A1049" s="13"/>
      <c r="B1049" s="240"/>
      <c r="C1049" s="241"/>
      <c r="D1049" s="242" t="s">
        <v>200</v>
      </c>
      <c r="E1049" s="243" t="s">
        <v>1</v>
      </c>
      <c r="F1049" s="244" t="s">
        <v>1813</v>
      </c>
      <c r="G1049" s="241"/>
      <c r="H1049" s="245">
        <v>214.57</v>
      </c>
      <c r="I1049" s="246"/>
      <c r="J1049" s="241"/>
      <c r="K1049" s="241"/>
      <c r="L1049" s="247"/>
      <c r="M1049" s="248"/>
      <c r="N1049" s="249"/>
      <c r="O1049" s="249"/>
      <c r="P1049" s="249"/>
      <c r="Q1049" s="249"/>
      <c r="R1049" s="249"/>
      <c r="S1049" s="249"/>
      <c r="T1049" s="25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1" t="s">
        <v>200</v>
      </c>
      <c r="AU1049" s="251" t="s">
        <v>86</v>
      </c>
      <c r="AV1049" s="13" t="s">
        <v>86</v>
      </c>
      <c r="AW1049" s="13" t="s">
        <v>32</v>
      </c>
      <c r="AX1049" s="13" t="s">
        <v>76</v>
      </c>
      <c r="AY1049" s="251" t="s">
        <v>191</v>
      </c>
    </row>
    <row r="1050" spans="1:51" s="13" customFormat="1" ht="12">
      <c r="A1050" s="13"/>
      <c r="B1050" s="240"/>
      <c r="C1050" s="241"/>
      <c r="D1050" s="242" t="s">
        <v>200</v>
      </c>
      <c r="E1050" s="243" t="s">
        <v>1</v>
      </c>
      <c r="F1050" s="244" t="s">
        <v>1814</v>
      </c>
      <c r="G1050" s="241"/>
      <c r="H1050" s="245">
        <v>9.77</v>
      </c>
      <c r="I1050" s="246"/>
      <c r="J1050" s="241"/>
      <c r="K1050" s="241"/>
      <c r="L1050" s="247"/>
      <c r="M1050" s="248"/>
      <c r="N1050" s="249"/>
      <c r="O1050" s="249"/>
      <c r="P1050" s="249"/>
      <c r="Q1050" s="249"/>
      <c r="R1050" s="249"/>
      <c r="S1050" s="249"/>
      <c r="T1050" s="250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1" t="s">
        <v>200</v>
      </c>
      <c r="AU1050" s="251" t="s">
        <v>86</v>
      </c>
      <c r="AV1050" s="13" t="s">
        <v>86</v>
      </c>
      <c r="AW1050" s="13" t="s">
        <v>32</v>
      </c>
      <c r="AX1050" s="13" t="s">
        <v>76</v>
      </c>
      <c r="AY1050" s="251" t="s">
        <v>191</v>
      </c>
    </row>
    <row r="1051" spans="1:51" s="14" customFormat="1" ht="12">
      <c r="A1051" s="14"/>
      <c r="B1051" s="252"/>
      <c r="C1051" s="253"/>
      <c r="D1051" s="242" t="s">
        <v>200</v>
      </c>
      <c r="E1051" s="254" t="s">
        <v>1</v>
      </c>
      <c r="F1051" s="255" t="s">
        <v>214</v>
      </c>
      <c r="G1051" s="253"/>
      <c r="H1051" s="256">
        <v>224.34</v>
      </c>
      <c r="I1051" s="257"/>
      <c r="J1051" s="253"/>
      <c r="K1051" s="253"/>
      <c r="L1051" s="258"/>
      <c r="M1051" s="259"/>
      <c r="N1051" s="260"/>
      <c r="O1051" s="260"/>
      <c r="P1051" s="260"/>
      <c r="Q1051" s="260"/>
      <c r="R1051" s="260"/>
      <c r="S1051" s="260"/>
      <c r="T1051" s="261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62" t="s">
        <v>200</v>
      </c>
      <c r="AU1051" s="262" t="s">
        <v>86</v>
      </c>
      <c r="AV1051" s="14" t="s">
        <v>198</v>
      </c>
      <c r="AW1051" s="14" t="s">
        <v>32</v>
      </c>
      <c r="AX1051" s="14" t="s">
        <v>84</v>
      </c>
      <c r="AY1051" s="262" t="s">
        <v>191</v>
      </c>
    </row>
    <row r="1052" spans="1:65" s="2" customFormat="1" ht="24.15" customHeight="1">
      <c r="A1052" s="39"/>
      <c r="B1052" s="40"/>
      <c r="C1052" s="227" t="s">
        <v>1815</v>
      </c>
      <c r="D1052" s="227" t="s">
        <v>193</v>
      </c>
      <c r="E1052" s="228" t="s">
        <v>1816</v>
      </c>
      <c r="F1052" s="229" t="s">
        <v>1817</v>
      </c>
      <c r="G1052" s="230" t="s">
        <v>336</v>
      </c>
      <c r="H1052" s="231">
        <v>138.29</v>
      </c>
      <c r="I1052" s="232"/>
      <c r="J1052" s="233">
        <f>ROUND(I1052*H1052,2)</f>
        <v>0</v>
      </c>
      <c r="K1052" s="229" t="s">
        <v>210</v>
      </c>
      <c r="L1052" s="45"/>
      <c r="M1052" s="234" t="s">
        <v>1</v>
      </c>
      <c r="N1052" s="235" t="s">
        <v>41</v>
      </c>
      <c r="O1052" s="92"/>
      <c r="P1052" s="236">
        <f>O1052*H1052</f>
        <v>0</v>
      </c>
      <c r="Q1052" s="236">
        <v>0.00058</v>
      </c>
      <c r="R1052" s="236">
        <f>Q1052*H1052</f>
        <v>0.0802082</v>
      </c>
      <c r="S1052" s="236">
        <v>0</v>
      </c>
      <c r="T1052" s="237">
        <f>S1052*H1052</f>
        <v>0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R1052" s="238" t="s">
        <v>309</v>
      </c>
      <c r="AT1052" s="238" t="s">
        <v>193</v>
      </c>
      <c r="AU1052" s="238" t="s">
        <v>86</v>
      </c>
      <c r="AY1052" s="18" t="s">
        <v>191</v>
      </c>
      <c r="BE1052" s="239">
        <f>IF(N1052="základní",J1052,0)</f>
        <v>0</v>
      </c>
      <c r="BF1052" s="239">
        <f>IF(N1052="snížená",J1052,0)</f>
        <v>0</v>
      </c>
      <c r="BG1052" s="239">
        <f>IF(N1052="zákl. přenesená",J1052,0)</f>
        <v>0</v>
      </c>
      <c r="BH1052" s="239">
        <f>IF(N1052="sníž. přenesená",J1052,0)</f>
        <v>0</v>
      </c>
      <c r="BI1052" s="239">
        <f>IF(N1052="nulová",J1052,0)</f>
        <v>0</v>
      </c>
      <c r="BJ1052" s="18" t="s">
        <v>84</v>
      </c>
      <c r="BK1052" s="239">
        <f>ROUND(I1052*H1052,2)</f>
        <v>0</v>
      </c>
      <c r="BL1052" s="18" t="s">
        <v>309</v>
      </c>
      <c r="BM1052" s="238" t="s">
        <v>1818</v>
      </c>
    </row>
    <row r="1053" spans="1:51" s="15" customFormat="1" ht="12">
      <c r="A1053" s="15"/>
      <c r="B1053" s="263"/>
      <c r="C1053" s="264"/>
      <c r="D1053" s="242" t="s">
        <v>200</v>
      </c>
      <c r="E1053" s="265" t="s">
        <v>1</v>
      </c>
      <c r="F1053" s="266" t="s">
        <v>688</v>
      </c>
      <c r="G1053" s="264"/>
      <c r="H1053" s="265" t="s">
        <v>1</v>
      </c>
      <c r="I1053" s="267"/>
      <c r="J1053" s="264"/>
      <c r="K1053" s="264"/>
      <c r="L1053" s="268"/>
      <c r="M1053" s="269"/>
      <c r="N1053" s="270"/>
      <c r="O1053" s="270"/>
      <c r="P1053" s="270"/>
      <c r="Q1053" s="270"/>
      <c r="R1053" s="270"/>
      <c r="S1053" s="270"/>
      <c r="T1053" s="271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72" t="s">
        <v>200</v>
      </c>
      <c r="AU1053" s="272" t="s">
        <v>86</v>
      </c>
      <c r="AV1053" s="15" t="s">
        <v>84</v>
      </c>
      <c r="AW1053" s="15" t="s">
        <v>32</v>
      </c>
      <c r="AX1053" s="15" t="s">
        <v>76</v>
      </c>
      <c r="AY1053" s="272" t="s">
        <v>191</v>
      </c>
    </row>
    <row r="1054" spans="1:51" s="13" customFormat="1" ht="12">
      <c r="A1054" s="13"/>
      <c r="B1054" s="240"/>
      <c r="C1054" s="241"/>
      <c r="D1054" s="242" t="s">
        <v>200</v>
      </c>
      <c r="E1054" s="243" t="s">
        <v>1</v>
      </c>
      <c r="F1054" s="244" t="s">
        <v>1819</v>
      </c>
      <c r="G1054" s="241"/>
      <c r="H1054" s="245">
        <v>2.87</v>
      </c>
      <c r="I1054" s="246"/>
      <c r="J1054" s="241"/>
      <c r="K1054" s="241"/>
      <c r="L1054" s="247"/>
      <c r="M1054" s="248"/>
      <c r="N1054" s="249"/>
      <c r="O1054" s="249"/>
      <c r="P1054" s="249"/>
      <c r="Q1054" s="249"/>
      <c r="R1054" s="249"/>
      <c r="S1054" s="249"/>
      <c r="T1054" s="250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1" t="s">
        <v>200</v>
      </c>
      <c r="AU1054" s="251" t="s">
        <v>86</v>
      </c>
      <c r="AV1054" s="13" t="s">
        <v>86</v>
      </c>
      <c r="AW1054" s="13" t="s">
        <v>32</v>
      </c>
      <c r="AX1054" s="13" t="s">
        <v>76</v>
      </c>
      <c r="AY1054" s="251" t="s">
        <v>191</v>
      </c>
    </row>
    <row r="1055" spans="1:51" s="13" customFormat="1" ht="12">
      <c r="A1055" s="13"/>
      <c r="B1055" s="240"/>
      <c r="C1055" s="241"/>
      <c r="D1055" s="242" t="s">
        <v>200</v>
      </c>
      <c r="E1055" s="243" t="s">
        <v>1</v>
      </c>
      <c r="F1055" s="244" t="s">
        <v>1820</v>
      </c>
      <c r="G1055" s="241"/>
      <c r="H1055" s="245">
        <v>3.07</v>
      </c>
      <c r="I1055" s="246"/>
      <c r="J1055" s="241"/>
      <c r="K1055" s="241"/>
      <c r="L1055" s="247"/>
      <c r="M1055" s="248"/>
      <c r="N1055" s="249"/>
      <c r="O1055" s="249"/>
      <c r="P1055" s="249"/>
      <c r="Q1055" s="249"/>
      <c r="R1055" s="249"/>
      <c r="S1055" s="249"/>
      <c r="T1055" s="25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1" t="s">
        <v>200</v>
      </c>
      <c r="AU1055" s="251" t="s">
        <v>86</v>
      </c>
      <c r="AV1055" s="13" t="s">
        <v>86</v>
      </c>
      <c r="AW1055" s="13" t="s">
        <v>32</v>
      </c>
      <c r="AX1055" s="13" t="s">
        <v>76</v>
      </c>
      <c r="AY1055" s="251" t="s">
        <v>191</v>
      </c>
    </row>
    <row r="1056" spans="1:51" s="13" customFormat="1" ht="12">
      <c r="A1056" s="13"/>
      <c r="B1056" s="240"/>
      <c r="C1056" s="241"/>
      <c r="D1056" s="242" t="s">
        <v>200</v>
      </c>
      <c r="E1056" s="243" t="s">
        <v>1</v>
      </c>
      <c r="F1056" s="244" t="s">
        <v>1821</v>
      </c>
      <c r="G1056" s="241"/>
      <c r="H1056" s="245">
        <v>45.1</v>
      </c>
      <c r="I1056" s="246"/>
      <c r="J1056" s="241"/>
      <c r="K1056" s="241"/>
      <c r="L1056" s="247"/>
      <c r="M1056" s="248"/>
      <c r="N1056" s="249"/>
      <c r="O1056" s="249"/>
      <c r="P1056" s="249"/>
      <c r="Q1056" s="249"/>
      <c r="R1056" s="249"/>
      <c r="S1056" s="249"/>
      <c r="T1056" s="250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1" t="s">
        <v>200</v>
      </c>
      <c r="AU1056" s="251" t="s">
        <v>86</v>
      </c>
      <c r="AV1056" s="13" t="s">
        <v>86</v>
      </c>
      <c r="AW1056" s="13" t="s">
        <v>32</v>
      </c>
      <c r="AX1056" s="13" t="s">
        <v>76</v>
      </c>
      <c r="AY1056" s="251" t="s">
        <v>191</v>
      </c>
    </row>
    <row r="1057" spans="1:51" s="13" customFormat="1" ht="12">
      <c r="A1057" s="13"/>
      <c r="B1057" s="240"/>
      <c r="C1057" s="241"/>
      <c r="D1057" s="242" t="s">
        <v>200</v>
      </c>
      <c r="E1057" s="243" t="s">
        <v>1</v>
      </c>
      <c r="F1057" s="244" t="s">
        <v>1822</v>
      </c>
      <c r="G1057" s="241"/>
      <c r="H1057" s="245">
        <v>11.6</v>
      </c>
      <c r="I1057" s="246"/>
      <c r="J1057" s="241"/>
      <c r="K1057" s="241"/>
      <c r="L1057" s="247"/>
      <c r="M1057" s="248"/>
      <c r="N1057" s="249"/>
      <c r="O1057" s="249"/>
      <c r="P1057" s="249"/>
      <c r="Q1057" s="249"/>
      <c r="R1057" s="249"/>
      <c r="S1057" s="249"/>
      <c r="T1057" s="250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1" t="s">
        <v>200</v>
      </c>
      <c r="AU1057" s="251" t="s">
        <v>86</v>
      </c>
      <c r="AV1057" s="13" t="s">
        <v>86</v>
      </c>
      <c r="AW1057" s="13" t="s">
        <v>32</v>
      </c>
      <c r="AX1057" s="13" t="s">
        <v>76</v>
      </c>
      <c r="AY1057" s="251" t="s">
        <v>191</v>
      </c>
    </row>
    <row r="1058" spans="1:51" s="13" customFormat="1" ht="12">
      <c r="A1058" s="13"/>
      <c r="B1058" s="240"/>
      <c r="C1058" s="241"/>
      <c r="D1058" s="242" t="s">
        <v>200</v>
      </c>
      <c r="E1058" s="243" t="s">
        <v>1</v>
      </c>
      <c r="F1058" s="244" t="s">
        <v>1823</v>
      </c>
      <c r="G1058" s="241"/>
      <c r="H1058" s="245">
        <v>9.8</v>
      </c>
      <c r="I1058" s="246"/>
      <c r="J1058" s="241"/>
      <c r="K1058" s="241"/>
      <c r="L1058" s="247"/>
      <c r="M1058" s="248"/>
      <c r="N1058" s="249"/>
      <c r="O1058" s="249"/>
      <c r="P1058" s="249"/>
      <c r="Q1058" s="249"/>
      <c r="R1058" s="249"/>
      <c r="S1058" s="249"/>
      <c r="T1058" s="250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1" t="s">
        <v>200</v>
      </c>
      <c r="AU1058" s="251" t="s">
        <v>86</v>
      </c>
      <c r="AV1058" s="13" t="s">
        <v>86</v>
      </c>
      <c r="AW1058" s="13" t="s">
        <v>32</v>
      </c>
      <c r="AX1058" s="13" t="s">
        <v>76</v>
      </c>
      <c r="AY1058" s="251" t="s">
        <v>191</v>
      </c>
    </row>
    <row r="1059" spans="1:51" s="13" customFormat="1" ht="12">
      <c r="A1059" s="13"/>
      <c r="B1059" s="240"/>
      <c r="C1059" s="241"/>
      <c r="D1059" s="242" t="s">
        <v>200</v>
      </c>
      <c r="E1059" s="243" t="s">
        <v>1</v>
      </c>
      <c r="F1059" s="244" t="s">
        <v>1824</v>
      </c>
      <c r="G1059" s="241"/>
      <c r="H1059" s="245">
        <v>16</v>
      </c>
      <c r="I1059" s="246"/>
      <c r="J1059" s="241"/>
      <c r="K1059" s="241"/>
      <c r="L1059" s="247"/>
      <c r="M1059" s="248"/>
      <c r="N1059" s="249"/>
      <c r="O1059" s="249"/>
      <c r="P1059" s="249"/>
      <c r="Q1059" s="249"/>
      <c r="R1059" s="249"/>
      <c r="S1059" s="249"/>
      <c r="T1059" s="250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1" t="s">
        <v>200</v>
      </c>
      <c r="AU1059" s="251" t="s">
        <v>86</v>
      </c>
      <c r="AV1059" s="13" t="s">
        <v>86</v>
      </c>
      <c r="AW1059" s="13" t="s">
        <v>32</v>
      </c>
      <c r="AX1059" s="13" t="s">
        <v>76</v>
      </c>
      <c r="AY1059" s="251" t="s">
        <v>191</v>
      </c>
    </row>
    <row r="1060" spans="1:51" s="13" customFormat="1" ht="12">
      <c r="A1060" s="13"/>
      <c r="B1060" s="240"/>
      <c r="C1060" s="241"/>
      <c r="D1060" s="242" t="s">
        <v>200</v>
      </c>
      <c r="E1060" s="243" t="s">
        <v>1</v>
      </c>
      <c r="F1060" s="244" t="s">
        <v>1825</v>
      </c>
      <c r="G1060" s="241"/>
      <c r="H1060" s="245">
        <v>17.1</v>
      </c>
      <c r="I1060" s="246"/>
      <c r="J1060" s="241"/>
      <c r="K1060" s="241"/>
      <c r="L1060" s="247"/>
      <c r="M1060" s="248"/>
      <c r="N1060" s="249"/>
      <c r="O1060" s="249"/>
      <c r="P1060" s="249"/>
      <c r="Q1060" s="249"/>
      <c r="R1060" s="249"/>
      <c r="S1060" s="249"/>
      <c r="T1060" s="250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1" t="s">
        <v>200</v>
      </c>
      <c r="AU1060" s="251" t="s">
        <v>86</v>
      </c>
      <c r="AV1060" s="13" t="s">
        <v>86</v>
      </c>
      <c r="AW1060" s="13" t="s">
        <v>32</v>
      </c>
      <c r="AX1060" s="13" t="s">
        <v>76</v>
      </c>
      <c r="AY1060" s="251" t="s">
        <v>191</v>
      </c>
    </row>
    <row r="1061" spans="1:51" s="13" customFormat="1" ht="12">
      <c r="A1061" s="13"/>
      <c r="B1061" s="240"/>
      <c r="C1061" s="241"/>
      <c r="D1061" s="242" t="s">
        <v>200</v>
      </c>
      <c r="E1061" s="243" t="s">
        <v>1</v>
      </c>
      <c r="F1061" s="244" t="s">
        <v>1826</v>
      </c>
      <c r="G1061" s="241"/>
      <c r="H1061" s="245">
        <v>17.9</v>
      </c>
      <c r="I1061" s="246"/>
      <c r="J1061" s="241"/>
      <c r="K1061" s="241"/>
      <c r="L1061" s="247"/>
      <c r="M1061" s="248"/>
      <c r="N1061" s="249"/>
      <c r="O1061" s="249"/>
      <c r="P1061" s="249"/>
      <c r="Q1061" s="249"/>
      <c r="R1061" s="249"/>
      <c r="S1061" s="249"/>
      <c r="T1061" s="250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1" t="s">
        <v>200</v>
      </c>
      <c r="AU1061" s="251" t="s">
        <v>86</v>
      </c>
      <c r="AV1061" s="13" t="s">
        <v>86</v>
      </c>
      <c r="AW1061" s="13" t="s">
        <v>32</v>
      </c>
      <c r="AX1061" s="13" t="s">
        <v>76</v>
      </c>
      <c r="AY1061" s="251" t="s">
        <v>191</v>
      </c>
    </row>
    <row r="1062" spans="1:51" s="13" customFormat="1" ht="12">
      <c r="A1062" s="13"/>
      <c r="B1062" s="240"/>
      <c r="C1062" s="241"/>
      <c r="D1062" s="242" t="s">
        <v>200</v>
      </c>
      <c r="E1062" s="243" t="s">
        <v>1</v>
      </c>
      <c r="F1062" s="244" t="s">
        <v>1827</v>
      </c>
      <c r="G1062" s="241"/>
      <c r="H1062" s="245">
        <v>6</v>
      </c>
      <c r="I1062" s="246"/>
      <c r="J1062" s="241"/>
      <c r="K1062" s="241"/>
      <c r="L1062" s="247"/>
      <c r="M1062" s="248"/>
      <c r="N1062" s="249"/>
      <c r="O1062" s="249"/>
      <c r="P1062" s="249"/>
      <c r="Q1062" s="249"/>
      <c r="R1062" s="249"/>
      <c r="S1062" s="249"/>
      <c r="T1062" s="250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1" t="s">
        <v>200</v>
      </c>
      <c r="AU1062" s="251" t="s">
        <v>86</v>
      </c>
      <c r="AV1062" s="13" t="s">
        <v>86</v>
      </c>
      <c r="AW1062" s="13" t="s">
        <v>32</v>
      </c>
      <c r="AX1062" s="13" t="s">
        <v>76</v>
      </c>
      <c r="AY1062" s="251" t="s">
        <v>191</v>
      </c>
    </row>
    <row r="1063" spans="1:51" s="13" customFormat="1" ht="12">
      <c r="A1063" s="13"/>
      <c r="B1063" s="240"/>
      <c r="C1063" s="241"/>
      <c r="D1063" s="242" t="s">
        <v>200</v>
      </c>
      <c r="E1063" s="243" t="s">
        <v>1</v>
      </c>
      <c r="F1063" s="244" t="s">
        <v>1828</v>
      </c>
      <c r="G1063" s="241"/>
      <c r="H1063" s="245">
        <v>4.75</v>
      </c>
      <c r="I1063" s="246"/>
      <c r="J1063" s="241"/>
      <c r="K1063" s="241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1" t="s">
        <v>200</v>
      </c>
      <c r="AU1063" s="251" t="s">
        <v>86</v>
      </c>
      <c r="AV1063" s="13" t="s">
        <v>86</v>
      </c>
      <c r="AW1063" s="13" t="s">
        <v>32</v>
      </c>
      <c r="AX1063" s="13" t="s">
        <v>76</v>
      </c>
      <c r="AY1063" s="251" t="s">
        <v>191</v>
      </c>
    </row>
    <row r="1064" spans="1:51" s="13" customFormat="1" ht="12">
      <c r="A1064" s="13"/>
      <c r="B1064" s="240"/>
      <c r="C1064" s="241"/>
      <c r="D1064" s="242" t="s">
        <v>200</v>
      </c>
      <c r="E1064" s="243" t="s">
        <v>1</v>
      </c>
      <c r="F1064" s="244" t="s">
        <v>1829</v>
      </c>
      <c r="G1064" s="241"/>
      <c r="H1064" s="245">
        <v>4.1</v>
      </c>
      <c r="I1064" s="246"/>
      <c r="J1064" s="241"/>
      <c r="K1064" s="241"/>
      <c r="L1064" s="247"/>
      <c r="M1064" s="248"/>
      <c r="N1064" s="249"/>
      <c r="O1064" s="249"/>
      <c r="P1064" s="249"/>
      <c r="Q1064" s="249"/>
      <c r="R1064" s="249"/>
      <c r="S1064" s="249"/>
      <c r="T1064" s="250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1" t="s">
        <v>200</v>
      </c>
      <c r="AU1064" s="251" t="s">
        <v>86</v>
      </c>
      <c r="AV1064" s="13" t="s">
        <v>86</v>
      </c>
      <c r="AW1064" s="13" t="s">
        <v>32</v>
      </c>
      <c r="AX1064" s="13" t="s">
        <v>76</v>
      </c>
      <c r="AY1064" s="251" t="s">
        <v>191</v>
      </c>
    </row>
    <row r="1065" spans="1:51" s="14" customFormat="1" ht="12">
      <c r="A1065" s="14"/>
      <c r="B1065" s="252"/>
      <c r="C1065" s="253"/>
      <c r="D1065" s="242" t="s">
        <v>200</v>
      </c>
      <c r="E1065" s="254" t="s">
        <v>1</v>
      </c>
      <c r="F1065" s="255" t="s">
        <v>214</v>
      </c>
      <c r="G1065" s="253"/>
      <c r="H1065" s="256">
        <v>138.29</v>
      </c>
      <c r="I1065" s="257"/>
      <c r="J1065" s="253"/>
      <c r="K1065" s="253"/>
      <c r="L1065" s="258"/>
      <c r="M1065" s="259"/>
      <c r="N1065" s="260"/>
      <c r="O1065" s="260"/>
      <c r="P1065" s="260"/>
      <c r="Q1065" s="260"/>
      <c r="R1065" s="260"/>
      <c r="S1065" s="260"/>
      <c r="T1065" s="261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2" t="s">
        <v>200</v>
      </c>
      <c r="AU1065" s="262" t="s">
        <v>86</v>
      </c>
      <c r="AV1065" s="14" t="s">
        <v>198</v>
      </c>
      <c r="AW1065" s="14" t="s">
        <v>32</v>
      </c>
      <c r="AX1065" s="14" t="s">
        <v>84</v>
      </c>
      <c r="AY1065" s="262" t="s">
        <v>191</v>
      </c>
    </row>
    <row r="1066" spans="1:65" s="2" customFormat="1" ht="24.15" customHeight="1">
      <c r="A1066" s="39"/>
      <c r="B1066" s="40"/>
      <c r="C1066" s="284" t="s">
        <v>1830</v>
      </c>
      <c r="D1066" s="284" t="s">
        <v>310</v>
      </c>
      <c r="E1066" s="285" t="s">
        <v>1831</v>
      </c>
      <c r="F1066" s="286" t="s">
        <v>1832</v>
      </c>
      <c r="G1066" s="287" t="s">
        <v>400</v>
      </c>
      <c r="H1066" s="288">
        <v>254.039</v>
      </c>
      <c r="I1066" s="289"/>
      <c r="J1066" s="290">
        <f>ROUND(I1066*H1066,2)</f>
        <v>0</v>
      </c>
      <c r="K1066" s="286" t="s">
        <v>210</v>
      </c>
      <c r="L1066" s="291"/>
      <c r="M1066" s="292" t="s">
        <v>1</v>
      </c>
      <c r="N1066" s="293" t="s">
        <v>41</v>
      </c>
      <c r="O1066" s="92"/>
      <c r="P1066" s="236">
        <f>O1066*H1066</f>
        <v>0</v>
      </c>
      <c r="Q1066" s="236">
        <v>0.0012</v>
      </c>
      <c r="R1066" s="236">
        <f>Q1066*H1066</f>
        <v>0.3048468</v>
      </c>
      <c r="S1066" s="236">
        <v>0</v>
      </c>
      <c r="T1066" s="237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8" t="s">
        <v>403</v>
      </c>
      <c r="AT1066" s="238" t="s">
        <v>310</v>
      </c>
      <c r="AU1066" s="238" t="s">
        <v>86</v>
      </c>
      <c r="AY1066" s="18" t="s">
        <v>191</v>
      </c>
      <c r="BE1066" s="239">
        <f>IF(N1066="základní",J1066,0)</f>
        <v>0</v>
      </c>
      <c r="BF1066" s="239">
        <f>IF(N1066="snížená",J1066,0)</f>
        <v>0</v>
      </c>
      <c r="BG1066" s="239">
        <f>IF(N1066="zákl. přenesená",J1066,0)</f>
        <v>0</v>
      </c>
      <c r="BH1066" s="239">
        <f>IF(N1066="sníž. přenesená",J1066,0)</f>
        <v>0</v>
      </c>
      <c r="BI1066" s="239">
        <f>IF(N1066="nulová",J1066,0)</f>
        <v>0</v>
      </c>
      <c r="BJ1066" s="18" t="s">
        <v>84</v>
      </c>
      <c r="BK1066" s="239">
        <f>ROUND(I1066*H1066,2)</f>
        <v>0</v>
      </c>
      <c r="BL1066" s="18" t="s">
        <v>309</v>
      </c>
      <c r="BM1066" s="238" t="s">
        <v>1833</v>
      </c>
    </row>
    <row r="1067" spans="1:51" s="13" customFormat="1" ht="12">
      <c r="A1067" s="13"/>
      <c r="B1067" s="240"/>
      <c r="C1067" s="241"/>
      <c r="D1067" s="242" t="s">
        <v>200</v>
      </c>
      <c r="E1067" s="241"/>
      <c r="F1067" s="244" t="s">
        <v>1834</v>
      </c>
      <c r="G1067" s="241"/>
      <c r="H1067" s="245">
        <v>254.039</v>
      </c>
      <c r="I1067" s="246"/>
      <c r="J1067" s="241"/>
      <c r="K1067" s="241"/>
      <c r="L1067" s="247"/>
      <c r="M1067" s="248"/>
      <c r="N1067" s="249"/>
      <c r="O1067" s="249"/>
      <c r="P1067" s="249"/>
      <c r="Q1067" s="249"/>
      <c r="R1067" s="249"/>
      <c r="S1067" s="249"/>
      <c r="T1067" s="250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1" t="s">
        <v>200</v>
      </c>
      <c r="AU1067" s="251" t="s">
        <v>86</v>
      </c>
      <c r="AV1067" s="13" t="s">
        <v>86</v>
      </c>
      <c r="AW1067" s="13" t="s">
        <v>4</v>
      </c>
      <c r="AX1067" s="13" t="s">
        <v>84</v>
      </c>
      <c r="AY1067" s="251" t="s">
        <v>191</v>
      </c>
    </row>
    <row r="1068" spans="1:65" s="2" customFormat="1" ht="37.8" customHeight="1">
      <c r="A1068" s="39"/>
      <c r="B1068" s="40"/>
      <c r="C1068" s="227" t="s">
        <v>1835</v>
      </c>
      <c r="D1068" s="227" t="s">
        <v>193</v>
      </c>
      <c r="E1068" s="228" t="s">
        <v>1836</v>
      </c>
      <c r="F1068" s="229" t="s">
        <v>1837</v>
      </c>
      <c r="G1068" s="230" t="s">
        <v>196</v>
      </c>
      <c r="H1068" s="231">
        <v>214.57</v>
      </c>
      <c r="I1068" s="232"/>
      <c r="J1068" s="233">
        <f>ROUND(I1068*H1068,2)</f>
        <v>0</v>
      </c>
      <c r="K1068" s="229" t="s">
        <v>210</v>
      </c>
      <c r="L1068" s="45"/>
      <c r="M1068" s="234" t="s">
        <v>1</v>
      </c>
      <c r="N1068" s="235" t="s">
        <v>41</v>
      </c>
      <c r="O1068" s="92"/>
      <c r="P1068" s="236">
        <f>O1068*H1068</f>
        <v>0</v>
      </c>
      <c r="Q1068" s="236">
        <v>0.009</v>
      </c>
      <c r="R1068" s="236">
        <f>Q1068*H1068</f>
        <v>1.9311299999999998</v>
      </c>
      <c r="S1068" s="236">
        <v>0</v>
      </c>
      <c r="T1068" s="237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38" t="s">
        <v>309</v>
      </c>
      <c r="AT1068" s="238" t="s">
        <v>193</v>
      </c>
      <c r="AU1068" s="238" t="s">
        <v>86</v>
      </c>
      <c r="AY1068" s="18" t="s">
        <v>191</v>
      </c>
      <c r="BE1068" s="239">
        <f>IF(N1068="základní",J1068,0)</f>
        <v>0</v>
      </c>
      <c r="BF1068" s="239">
        <f>IF(N1068="snížená",J1068,0)</f>
        <v>0</v>
      </c>
      <c r="BG1068" s="239">
        <f>IF(N1068="zákl. přenesená",J1068,0)</f>
        <v>0</v>
      </c>
      <c r="BH1068" s="239">
        <f>IF(N1068="sníž. přenesená",J1068,0)</f>
        <v>0</v>
      </c>
      <c r="BI1068" s="239">
        <f>IF(N1068="nulová",J1068,0)</f>
        <v>0</v>
      </c>
      <c r="BJ1068" s="18" t="s">
        <v>84</v>
      </c>
      <c r="BK1068" s="239">
        <f>ROUND(I1068*H1068,2)</f>
        <v>0</v>
      </c>
      <c r="BL1068" s="18" t="s">
        <v>309</v>
      </c>
      <c r="BM1068" s="238" t="s">
        <v>1838</v>
      </c>
    </row>
    <row r="1069" spans="1:51" s="13" customFormat="1" ht="12">
      <c r="A1069" s="13"/>
      <c r="B1069" s="240"/>
      <c r="C1069" s="241"/>
      <c r="D1069" s="242" t="s">
        <v>200</v>
      </c>
      <c r="E1069" s="243" t="s">
        <v>1</v>
      </c>
      <c r="F1069" s="244" t="s">
        <v>1813</v>
      </c>
      <c r="G1069" s="241"/>
      <c r="H1069" s="245">
        <v>214.57</v>
      </c>
      <c r="I1069" s="246"/>
      <c r="J1069" s="241"/>
      <c r="K1069" s="241"/>
      <c r="L1069" s="247"/>
      <c r="M1069" s="248"/>
      <c r="N1069" s="249"/>
      <c r="O1069" s="249"/>
      <c r="P1069" s="249"/>
      <c r="Q1069" s="249"/>
      <c r="R1069" s="249"/>
      <c r="S1069" s="249"/>
      <c r="T1069" s="250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51" t="s">
        <v>200</v>
      </c>
      <c r="AU1069" s="251" t="s">
        <v>86</v>
      </c>
      <c r="AV1069" s="13" t="s">
        <v>86</v>
      </c>
      <c r="AW1069" s="13" t="s">
        <v>32</v>
      </c>
      <c r="AX1069" s="13" t="s">
        <v>84</v>
      </c>
      <c r="AY1069" s="251" t="s">
        <v>191</v>
      </c>
    </row>
    <row r="1070" spans="1:65" s="2" customFormat="1" ht="49.05" customHeight="1">
      <c r="A1070" s="39"/>
      <c r="B1070" s="40"/>
      <c r="C1070" s="284" t="s">
        <v>1839</v>
      </c>
      <c r="D1070" s="284" t="s">
        <v>310</v>
      </c>
      <c r="E1070" s="285" t="s">
        <v>1840</v>
      </c>
      <c r="F1070" s="286" t="s">
        <v>1841</v>
      </c>
      <c r="G1070" s="287" t="s">
        <v>196</v>
      </c>
      <c r="H1070" s="288">
        <v>246.756</v>
      </c>
      <c r="I1070" s="289"/>
      <c r="J1070" s="290">
        <f>ROUND(I1070*H1070,2)</f>
        <v>0</v>
      </c>
      <c r="K1070" s="286" t="s">
        <v>1</v>
      </c>
      <c r="L1070" s="291"/>
      <c r="M1070" s="292" t="s">
        <v>1</v>
      </c>
      <c r="N1070" s="293" t="s">
        <v>41</v>
      </c>
      <c r="O1070" s="92"/>
      <c r="P1070" s="236">
        <f>O1070*H1070</f>
        <v>0</v>
      </c>
      <c r="Q1070" s="236">
        <v>0.025</v>
      </c>
      <c r="R1070" s="236">
        <f>Q1070*H1070</f>
        <v>6.168900000000001</v>
      </c>
      <c r="S1070" s="236">
        <v>0</v>
      </c>
      <c r="T1070" s="237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38" t="s">
        <v>403</v>
      </c>
      <c r="AT1070" s="238" t="s">
        <v>310</v>
      </c>
      <c r="AU1070" s="238" t="s">
        <v>86</v>
      </c>
      <c r="AY1070" s="18" t="s">
        <v>191</v>
      </c>
      <c r="BE1070" s="239">
        <f>IF(N1070="základní",J1070,0)</f>
        <v>0</v>
      </c>
      <c r="BF1070" s="239">
        <f>IF(N1070="snížená",J1070,0)</f>
        <v>0</v>
      </c>
      <c r="BG1070" s="239">
        <f>IF(N1070="zákl. přenesená",J1070,0)</f>
        <v>0</v>
      </c>
      <c r="BH1070" s="239">
        <f>IF(N1070="sníž. přenesená",J1070,0)</f>
        <v>0</v>
      </c>
      <c r="BI1070" s="239">
        <f>IF(N1070="nulová",J1070,0)</f>
        <v>0</v>
      </c>
      <c r="BJ1070" s="18" t="s">
        <v>84</v>
      </c>
      <c r="BK1070" s="239">
        <f>ROUND(I1070*H1070,2)</f>
        <v>0</v>
      </c>
      <c r="BL1070" s="18" t="s">
        <v>309</v>
      </c>
      <c r="BM1070" s="238" t="s">
        <v>1842</v>
      </c>
    </row>
    <row r="1071" spans="1:51" s="13" customFormat="1" ht="12">
      <c r="A1071" s="13"/>
      <c r="B1071" s="240"/>
      <c r="C1071" s="241"/>
      <c r="D1071" s="242" t="s">
        <v>200</v>
      </c>
      <c r="E1071" s="241"/>
      <c r="F1071" s="244" t="s">
        <v>1843</v>
      </c>
      <c r="G1071" s="241"/>
      <c r="H1071" s="245">
        <v>246.756</v>
      </c>
      <c r="I1071" s="246"/>
      <c r="J1071" s="241"/>
      <c r="K1071" s="241"/>
      <c r="L1071" s="247"/>
      <c r="M1071" s="248"/>
      <c r="N1071" s="249"/>
      <c r="O1071" s="249"/>
      <c r="P1071" s="249"/>
      <c r="Q1071" s="249"/>
      <c r="R1071" s="249"/>
      <c r="S1071" s="249"/>
      <c r="T1071" s="25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1" t="s">
        <v>200</v>
      </c>
      <c r="AU1071" s="251" t="s">
        <v>86</v>
      </c>
      <c r="AV1071" s="13" t="s">
        <v>86</v>
      </c>
      <c r="AW1071" s="13" t="s">
        <v>4</v>
      </c>
      <c r="AX1071" s="13" t="s">
        <v>84</v>
      </c>
      <c r="AY1071" s="251" t="s">
        <v>191</v>
      </c>
    </row>
    <row r="1072" spans="1:65" s="2" customFormat="1" ht="33" customHeight="1">
      <c r="A1072" s="39"/>
      <c r="B1072" s="40"/>
      <c r="C1072" s="227" t="s">
        <v>1844</v>
      </c>
      <c r="D1072" s="227" t="s">
        <v>193</v>
      </c>
      <c r="E1072" s="228" t="s">
        <v>1845</v>
      </c>
      <c r="F1072" s="229" t="s">
        <v>1846</v>
      </c>
      <c r="G1072" s="230" t="s">
        <v>196</v>
      </c>
      <c r="H1072" s="231">
        <v>9.77</v>
      </c>
      <c r="I1072" s="232"/>
      <c r="J1072" s="233">
        <f>ROUND(I1072*H1072,2)</f>
        <v>0</v>
      </c>
      <c r="K1072" s="229" t="s">
        <v>210</v>
      </c>
      <c r="L1072" s="45"/>
      <c r="M1072" s="234" t="s">
        <v>1</v>
      </c>
      <c r="N1072" s="235" t="s">
        <v>41</v>
      </c>
      <c r="O1072" s="92"/>
      <c r="P1072" s="236">
        <f>O1072*H1072</f>
        <v>0</v>
      </c>
      <c r="Q1072" s="236">
        <v>0.00689</v>
      </c>
      <c r="R1072" s="236">
        <f>Q1072*H1072</f>
        <v>0.0673153</v>
      </c>
      <c r="S1072" s="236">
        <v>0</v>
      </c>
      <c r="T1072" s="237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38" t="s">
        <v>309</v>
      </c>
      <c r="AT1072" s="238" t="s">
        <v>193</v>
      </c>
      <c r="AU1072" s="238" t="s">
        <v>86</v>
      </c>
      <c r="AY1072" s="18" t="s">
        <v>191</v>
      </c>
      <c r="BE1072" s="239">
        <f>IF(N1072="základní",J1072,0)</f>
        <v>0</v>
      </c>
      <c r="BF1072" s="239">
        <f>IF(N1072="snížená",J1072,0)</f>
        <v>0</v>
      </c>
      <c r="BG1072" s="239">
        <f>IF(N1072="zákl. přenesená",J1072,0)</f>
        <v>0</v>
      </c>
      <c r="BH1072" s="239">
        <f>IF(N1072="sníž. přenesená",J1072,0)</f>
        <v>0</v>
      </c>
      <c r="BI1072" s="239">
        <f>IF(N1072="nulová",J1072,0)</f>
        <v>0</v>
      </c>
      <c r="BJ1072" s="18" t="s">
        <v>84</v>
      </c>
      <c r="BK1072" s="239">
        <f>ROUND(I1072*H1072,2)</f>
        <v>0</v>
      </c>
      <c r="BL1072" s="18" t="s">
        <v>309</v>
      </c>
      <c r="BM1072" s="238" t="s">
        <v>1847</v>
      </c>
    </row>
    <row r="1073" spans="1:51" s="13" customFormat="1" ht="12">
      <c r="A1073" s="13"/>
      <c r="B1073" s="240"/>
      <c r="C1073" s="241"/>
      <c r="D1073" s="242" t="s">
        <v>200</v>
      </c>
      <c r="E1073" s="243" t="s">
        <v>1</v>
      </c>
      <c r="F1073" s="244" t="s">
        <v>1814</v>
      </c>
      <c r="G1073" s="241"/>
      <c r="H1073" s="245">
        <v>9.77</v>
      </c>
      <c r="I1073" s="246"/>
      <c r="J1073" s="241"/>
      <c r="K1073" s="241"/>
      <c r="L1073" s="247"/>
      <c r="M1073" s="248"/>
      <c r="N1073" s="249"/>
      <c r="O1073" s="249"/>
      <c r="P1073" s="249"/>
      <c r="Q1073" s="249"/>
      <c r="R1073" s="249"/>
      <c r="S1073" s="249"/>
      <c r="T1073" s="250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1" t="s">
        <v>200</v>
      </c>
      <c r="AU1073" s="251" t="s">
        <v>86</v>
      </c>
      <c r="AV1073" s="13" t="s">
        <v>86</v>
      </c>
      <c r="AW1073" s="13" t="s">
        <v>32</v>
      </c>
      <c r="AX1073" s="13" t="s">
        <v>84</v>
      </c>
      <c r="AY1073" s="251" t="s">
        <v>191</v>
      </c>
    </row>
    <row r="1074" spans="1:65" s="2" customFormat="1" ht="49.05" customHeight="1">
      <c r="A1074" s="39"/>
      <c r="B1074" s="40"/>
      <c r="C1074" s="284" t="s">
        <v>1848</v>
      </c>
      <c r="D1074" s="284" t="s">
        <v>310</v>
      </c>
      <c r="E1074" s="285" t="s">
        <v>1849</v>
      </c>
      <c r="F1074" s="286" t="s">
        <v>1850</v>
      </c>
      <c r="G1074" s="287" t="s">
        <v>196</v>
      </c>
      <c r="H1074" s="288">
        <v>10.747</v>
      </c>
      <c r="I1074" s="289"/>
      <c r="J1074" s="290">
        <f>ROUND(I1074*H1074,2)</f>
        <v>0</v>
      </c>
      <c r="K1074" s="286" t="s">
        <v>1</v>
      </c>
      <c r="L1074" s="291"/>
      <c r="M1074" s="292" t="s">
        <v>1</v>
      </c>
      <c r="N1074" s="293" t="s">
        <v>41</v>
      </c>
      <c r="O1074" s="92"/>
      <c r="P1074" s="236">
        <f>O1074*H1074</f>
        <v>0</v>
      </c>
      <c r="Q1074" s="236">
        <v>0.0142</v>
      </c>
      <c r="R1074" s="236">
        <f>Q1074*H1074</f>
        <v>0.1526074</v>
      </c>
      <c r="S1074" s="236">
        <v>0</v>
      </c>
      <c r="T1074" s="237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8" t="s">
        <v>403</v>
      </c>
      <c r="AT1074" s="238" t="s">
        <v>310</v>
      </c>
      <c r="AU1074" s="238" t="s">
        <v>86</v>
      </c>
      <c r="AY1074" s="18" t="s">
        <v>191</v>
      </c>
      <c r="BE1074" s="239">
        <f>IF(N1074="základní",J1074,0)</f>
        <v>0</v>
      </c>
      <c r="BF1074" s="239">
        <f>IF(N1074="snížená",J1074,0)</f>
        <v>0</v>
      </c>
      <c r="BG1074" s="239">
        <f>IF(N1074="zákl. přenesená",J1074,0)</f>
        <v>0</v>
      </c>
      <c r="BH1074" s="239">
        <f>IF(N1074="sníž. přenesená",J1074,0)</f>
        <v>0</v>
      </c>
      <c r="BI1074" s="239">
        <f>IF(N1074="nulová",J1074,0)</f>
        <v>0</v>
      </c>
      <c r="BJ1074" s="18" t="s">
        <v>84</v>
      </c>
      <c r="BK1074" s="239">
        <f>ROUND(I1074*H1074,2)</f>
        <v>0</v>
      </c>
      <c r="BL1074" s="18" t="s">
        <v>309</v>
      </c>
      <c r="BM1074" s="238" t="s">
        <v>1851</v>
      </c>
    </row>
    <row r="1075" spans="1:51" s="13" customFormat="1" ht="12">
      <c r="A1075" s="13"/>
      <c r="B1075" s="240"/>
      <c r="C1075" s="241"/>
      <c r="D1075" s="242" t="s">
        <v>200</v>
      </c>
      <c r="E1075" s="241"/>
      <c r="F1075" s="244" t="s">
        <v>1852</v>
      </c>
      <c r="G1075" s="241"/>
      <c r="H1075" s="245">
        <v>10.747</v>
      </c>
      <c r="I1075" s="246"/>
      <c r="J1075" s="241"/>
      <c r="K1075" s="241"/>
      <c r="L1075" s="247"/>
      <c r="M1075" s="248"/>
      <c r="N1075" s="249"/>
      <c r="O1075" s="249"/>
      <c r="P1075" s="249"/>
      <c r="Q1075" s="249"/>
      <c r="R1075" s="249"/>
      <c r="S1075" s="249"/>
      <c r="T1075" s="250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51" t="s">
        <v>200</v>
      </c>
      <c r="AU1075" s="251" t="s">
        <v>86</v>
      </c>
      <c r="AV1075" s="13" t="s">
        <v>86</v>
      </c>
      <c r="AW1075" s="13" t="s">
        <v>4</v>
      </c>
      <c r="AX1075" s="13" t="s">
        <v>84</v>
      </c>
      <c r="AY1075" s="251" t="s">
        <v>191</v>
      </c>
    </row>
    <row r="1076" spans="1:65" s="2" customFormat="1" ht="24.15" customHeight="1">
      <c r="A1076" s="39"/>
      <c r="B1076" s="40"/>
      <c r="C1076" s="227" t="s">
        <v>1853</v>
      </c>
      <c r="D1076" s="227" t="s">
        <v>193</v>
      </c>
      <c r="E1076" s="228" t="s">
        <v>1854</v>
      </c>
      <c r="F1076" s="229" t="s">
        <v>1855</v>
      </c>
      <c r="G1076" s="230" t="s">
        <v>196</v>
      </c>
      <c r="H1076" s="231">
        <v>9.77</v>
      </c>
      <c r="I1076" s="232"/>
      <c r="J1076" s="233">
        <f>ROUND(I1076*H1076,2)</f>
        <v>0</v>
      </c>
      <c r="K1076" s="229" t="s">
        <v>210</v>
      </c>
      <c r="L1076" s="45"/>
      <c r="M1076" s="234" t="s">
        <v>1</v>
      </c>
      <c r="N1076" s="235" t="s">
        <v>41</v>
      </c>
      <c r="O1076" s="92"/>
      <c r="P1076" s="236">
        <f>O1076*H1076</f>
        <v>0</v>
      </c>
      <c r="Q1076" s="236">
        <v>0.0015</v>
      </c>
      <c r="R1076" s="236">
        <f>Q1076*H1076</f>
        <v>0.014655</v>
      </c>
      <c r="S1076" s="236">
        <v>0</v>
      </c>
      <c r="T1076" s="237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38" t="s">
        <v>309</v>
      </c>
      <c r="AT1076" s="238" t="s">
        <v>193</v>
      </c>
      <c r="AU1076" s="238" t="s">
        <v>86</v>
      </c>
      <c r="AY1076" s="18" t="s">
        <v>191</v>
      </c>
      <c r="BE1076" s="239">
        <f>IF(N1076="základní",J1076,0)</f>
        <v>0</v>
      </c>
      <c r="BF1076" s="239">
        <f>IF(N1076="snížená",J1076,0)</f>
        <v>0</v>
      </c>
      <c r="BG1076" s="239">
        <f>IF(N1076="zákl. přenesená",J1076,0)</f>
        <v>0</v>
      </c>
      <c r="BH1076" s="239">
        <f>IF(N1076="sníž. přenesená",J1076,0)</f>
        <v>0</v>
      </c>
      <c r="BI1076" s="239">
        <f>IF(N1076="nulová",J1076,0)</f>
        <v>0</v>
      </c>
      <c r="BJ1076" s="18" t="s">
        <v>84</v>
      </c>
      <c r="BK1076" s="239">
        <f>ROUND(I1076*H1076,2)</f>
        <v>0</v>
      </c>
      <c r="BL1076" s="18" t="s">
        <v>309</v>
      </c>
      <c r="BM1076" s="238" t="s">
        <v>1856</v>
      </c>
    </row>
    <row r="1077" spans="1:51" s="13" customFormat="1" ht="12">
      <c r="A1077" s="13"/>
      <c r="B1077" s="240"/>
      <c r="C1077" s="241"/>
      <c r="D1077" s="242" t="s">
        <v>200</v>
      </c>
      <c r="E1077" s="243" t="s">
        <v>1</v>
      </c>
      <c r="F1077" s="244" t="s">
        <v>1814</v>
      </c>
      <c r="G1077" s="241"/>
      <c r="H1077" s="245">
        <v>9.77</v>
      </c>
      <c r="I1077" s="246"/>
      <c r="J1077" s="241"/>
      <c r="K1077" s="241"/>
      <c r="L1077" s="247"/>
      <c r="M1077" s="248"/>
      <c r="N1077" s="249"/>
      <c r="O1077" s="249"/>
      <c r="P1077" s="249"/>
      <c r="Q1077" s="249"/>
      <c r="R1077" s="249"/>
      <c r="S1077" s="249"/>
      <c r="T1077" s="250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1" t="s">
        <v>200</v>
      </c>
      <c r="AU1077" s="251" t="s">
        <v>86</v>
      </c>
      <c r="AV1077" s="13" t="s">
        <v>86</v>
      </c>
      <c r="AW1077" s="13" t="s">
        <v>32</v>
      </c>
      <c r="AX1077" s="13" t="s">
        <v>84</v>
      </c>
      <c r="AY1077" s="251" t="s">
        <v>191</v>
      </c>
    </row>
    <row r="1078" spans="1:65" s="2" customFormat="1" ht="24.15" customHeight="1">
      <c r="A1078" s="39"/>
      <c r="B1078" s="40"/>
      <c r="C1078" s="227" t="s">
        <v>1857</v>
      </c>
      <c r="D1078" s="227" t="s">
        <v>193</v>
      </c>
      <c r="E1078" s="228" t="s">
        <v>1858</v>
      </c>
      <c r="F1078" s="229" t="s">
        <v>1859</v>
      </c>
      <c r="G1078" s="230" t="s">
        <v>289</v>
      </c>
      <c r="H1078" s="231">
        <v>10.402</v>
      </c>
      <c r="I1078" s="232"/>
      <c r="J1078" s="233">
        <f>ROUND(I1078*H1078,2)</f>
        <v>0</v>
      </c>
      <c r="K1078" s="229" t="s">
        <v>210</v>
      </c>
      <c r="L1078" s="45"/>
      <c r="M1078" s="234" t="s">
        <v>1</v>
      </c>
      <c r="N1078" s="235" t="s">
        <v>41</v>
      </c>
      <c r="O1078" s="92"/>
      <c r="P1078" s="236">
        <f>O1078*H1078</f>
        <v>0</v>
      </c>
      <c r="Q1078" s="236">
        <v>0</v>
      </c>
      <c r="R1078" s="236">
        <f>Q1078*H1078</f>
        <v>0</v>
      </c>
      <c r="S1078" s="236">
        <v>0</v>
      </c>
      <c r="T1078" s="237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38" t="s">
        <v>309</v>
      </c>
      <c r="AT1078" s="238" t="s">
        <v>193</v>
      </c>
      <c r="AU1078" s="238" t="s">
        <v>86</v>
      </c>
      <c r="AY1078" s="18" t="s">
        <v>191</v>
      </c>
      <c r="BE1078" s="239">
        <f>IF(N1078="základní",J1078,0)</f>
        <v>0</v>
      </c>
      <c r="BF1078" s="239">
        <f>IF(N1078="snížená",J1078,0)</f>
        <v>0</v>
      </c>
      <c r="BG1078" s="239">
        <f>IF(N1078="zákl. přenesená",J1078,0)</f>
        <v>0</v>
      </c>
      <c r="BH1078" s="239">
        <f>IF(N1078="sníž. přenesená",J1078,0)</f>
        <v>0</v>
      </c>
      <c r="BI1078" s="239">
        <f>IF(N1078="nulová",J1078,0)</f>
        <v>0</v>
      </c>
      <c r="BJ1078" s="18" t="s">
        <v>84</v>
      </c>
      <c r="BK1078" s="239">
        <f>ROUND(I1078*H1078,2)</f>
        <v>0</v>
      </c>
      <c r="BL1078" s="18" t="s">
        <v>309</v>
      </c>
      <c r="BM1078" s="238" t="s">
        <v>1860</v>
      </c>
    </row>
    <row r="1079" spans="1:63" s="12" customFormat="1" ht="22.8" customHeight="1">
      <c r="A1079" s="12"/>
      <c r="B1079" s="211"/>
      <c r="C1079" s="212"/>
      <c r="D1079" s="213" t="s">
        <v>75</v>
      </c>
      <c r="E1079" s="225" t="s">
        <v>1861</v>
      </c>
      <c r="F1079" s="225" t="s">
        <v>1862</v>
      </c>
      <c r="G1079" s="212"/>
      <c r="H1079" s="212"/>
      <c r="I1079" s="215"/>
      <c r="J1079" s="226">
        <f>BK1079</f>
        <v>0</v>
      </c>
      <c r="K1079" s="212"/>
      <c r="L1079" s="217"/>
      <c r="M1079" s="218"/>
      <c r="N1079" s="219"/>
      <c r="O1079" s="219"/>
      <c r="P1079" s="220">
        <f>SUM(P1080:P1094)</f>
        <v>0</v>
      </c>
      <c r="Q1079" s="219"/>
      <c r="R1079" s="220">
        <f>SUM(R1080:R1094)</f>
        <v>0.6992937999999999</v>
      </c>
      <c r="S1079" s="219"/>
      <c r="T1079" s="221">
        <f>SUM(T1080:T1094)</f>
        <v>0</v>
      </c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R1079" s="222" t="s">
        <v>86</v>
      </c>
      <c r="AT1079" s="223" t="s">
        <v>75</v>
      </c>
      <c r="AU1079" s="223" t="s">
        <v>84</v>
      </c>
      <c r="AY1079" s="222" t="s">
        <v>191</v>
      </c>
      <c r="BK1079" s="224">
        <f>SUM(BK1080:BK1094)</f>
        <v>0</v>
      </c>
    </row>
    <row r="1080" spans="1:65" s="2" customFormat="1" ht="24.15" customHeight="1">
      <c r="A1080" s="39"/>
      <c r="B1080" s="40"/>
      <c r="C1080" s="227" t="s">
        <v>1863</v>
      </c>
      <c r="D1080" s="227" t="s">
        <v>193</v>
      </c>
      <c r="E1080" s="228" t="s">
        <v>1864</v>
      </c>
      <c r="F1080" s="229" t="s">
        <v>1865</v>
      </c>
      <c r="G1080" s="230" t="s">
        <v>196</v>
      </c>
      <c r="H1080" s="231">
        <v>41.18</v>
      </c>
      <c r="I1080" s="232"/>
      <c r="J1080" s="233">
        <f>ROUND(I1080*H1080,2)</f>
        <v>0</v>
      </c>
      <c r="K1080" s="229" t="s">
        <v>210</v>
      </c>
      <c r="L1080" s="45"/>
      <c r="M1080" s="234" t="s">
        <v>1</v>
      </c>
      <c r="N1080" s="235" t="s">
        <v>41</v>
      </c>
      <c r="O1080" s="92"/>
      <c r="P1080" s="236">
        <f>O1080*H1080</f>
        <v>0</v>
      </c>
      <c r="Q1080" s="236">
        <v>0.0075</v>
      </c>
      <c r="R1080" s="236">
        <f>Q1080*H1080</f>
        <v>0.30885</v>
      </c>
      <c r="S1080" s="236">
        <v>0</v>
      </c>
      <c r="T1080" s="237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38" t="s">
        <v>309</v>
      </c>
      <c r="AT1080" s="238" t="s">
        <v>193</v>
      </c>
      <c r="AU1080" s="238" t="s">
        <v>86</v>
      </c>
      <c r="AY1080" s="18" t="s">
        <v>191</v>
      </c>
      <c r="BE1080" s="239">
        <f>IF(N1080="základní",J1080,0)</f>
        <v>0</v>
      </c>
      <c r="BF1080" s="239">
        <f>IF(N1080="snížená",J1080,0)</f>
        <v>0</v>
      </c>
      <c r="BG1080" s="239">
        <f>IF(N1080="zákl. přenesená",J1080,0)</f>
        <v>0</v>
      </c>
      <c r="BH1080" s="239">
        <f>IF(N1080="sníž. přenesená",J1080,0)</f>
        <v>0</v>
      </c>
      <c r="BI1080" s="239">
        <f>IF(N1080="nulová",J1080,0)</f>
        <v>0</v>
      </c>
      <c r="BJ1080" s="18" t="s">
        <v>84</v>
      </c>
      <c r="BK1080" s="239">
        <f>ROUND(I1080*H1080,2)</f>
        <v>0</v>
      </c>
      <c r="BL1080" s="18" t="s">
        <v>309</v>
      </c>
      <c r="BM1080" s="238" t="s">
        <v>1866</v>
      </c>
    </row>
    <row r="1081" spans="1:51" s="13" customFormat="1" ht="12">
      <c r="A1081" s="13"/>
      <c r="B1081" s="240"/>
      <c r="C1081" s="241"/>
      <c r="D1081" s="242" t="s">
        <v>200</v>
      </c>
      <c r="E1081" s="243" t="s">
        <v>1</v>
      </c>
      <c r="F1081" s="244" t="s">
        <v>1867</v>
      </c>
      <c r="G1081" s="241"/>
      <c r="H1081" s="245">
        <v>41.18</v>
      </c>
      <c r="I1081" s="246"/>
      <c r="J1081" s="241"/>
      <c r="K1081" s="241"/>
      <c r="L1081" s="247"/>
      <c r="M1081" s="248"/>
      <c r="N1081" s="249"/>
      <c r="O1081" s="249"/>
      <c r="P1081" s="249"/>
      <c r="Q1081" s="249"/>
      <c r="R1081" s="249"/>
      <c r="S1081" s="249"/>
      <c r="T1081" s="250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1" t="s">
        <v>200</v>
      </c>
      <c r="AU1081" s="251" t="s">
        <v>86</v>
      </c>
      <c r="AV1081" s="13" t="s">
        <v>86</v>
      </c>
      <c r="AW1081" s="13" t="s">
        <v>32</v>
      </c>
      <c r="AX1081" s="13" t="s">
        <v>84</v>
      </c>
      <c r="AY1081" s="251" t="s">
        <v>191</v>
      </c>
    </row>
    <row r="1082" spans="1:65" s="2" customFormat="1" ht="24.15" customHeight="1">
      <c r="A1082" s="39"/>
      <c r="B1082" s="40"/>
      <c r="C1082" s="227" t="s">
        <v>1868</v>
      </c>
      <c r="D1082" s="227" t="s">
        <v>193</v>
      </c>
      <c r="E1082" s="228" t="s">
        <v>1869</v>
      </c>
      <c r="F1082" s="229" t="s">
        <v>1870</v>
      </c>
      <c r="G1082" s="230" t="s">
        <v>336</v>
      </c>
      <c r="H1082" s="231">
        <v>20</v>
      </c>
      <c r="I1082" s="232"/>
      <c r="J1082" s="233">
        <f>ROUND(I1082*H1082,2)</f>
        <v>0</v>
      </c>
      <c r="K1082" s="229" t="s">
        <v>210</v>
      </c>
      <c r="L1082" s="45"/>
      <c r="M1082" s="234" t="s">
        <v>1</v>
      </c>
      <c r="N1082" s="235" t="s">
        <v>41</v>
      </c>
      <c r="O1082" s="92"/>
      <c r="P1082" s="236">
        <f>O1082*H1082</f>
        <v>0</v>
      </c>
      <c r="Q1082" s="236">
        <v>3E-05</v>
      </c>
      <c r="R1082" s="236">
        <f>Q1082*H1082</f>
        <v>0.0006000000000000001</v>
      </c>
      <c r="S1082" s="236">
        <v>0</v>
      </c>
      <c r="T1082" s="237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8" t="s">
        <v>309</v>
      </c>
      <c r="AT1082" s="238" t="s">
        <v>193</v>
      </c>
      <c r="AU1082" s="238" t="s">
        <v>86</v>
      </c>
      <c r="AY1082" s="18" t="s">
        <v>191</v>
      </c>
      <c r="BE1082" s="239">
        <f>IF(N1082="základní",J1082,0)</f>
        <v>0</v>
      </c>
      <c r="BF1082" s="239">
        <f>IF(N1082="snížená",J1082,0)</f>
        <v>0</v>
      </c>
      <c r="BG1082" s="239">
        <f>IF(N1082="zákl. přenesená",J1082,0)</f>
        <v>0</v>
      </c>
      <c r="BH1082" s="239">
        <f>IF(N1082="sníž. přenesená",J1082,0)</f>
        <v>0</v>
      </c>
      <c r="BI1082" s="239">
        <f>IF(N1082="nulová",J1082,0)</f>
        <v>0</v>
      </c>
      <c r="BJ1082" s="18" t="s">
        <v>84</v>
      </c>
      <c r="BK1082" s="239">
        <f>ROUND(I1082*H1082,2)</f>
        <v>0</v>
      </c>
      <c r="BL1082" s="18" t="s">
        <v>309</v>
      </c>
      <c r="BM1082" s="238" t="s">
        <v>1871</v>
      </c>
    </row>
    <row r="1083" spans="1:51" s="15" customFormat="1" ht="12">
      <c r="A1083" s="15"/>
      <c r="B1083" s="263"/>
      <c r="C1083" s="264"/>
      <c r="D1083" s="242" t="s">
        <v>200</v>
      </c>
      <c r="E1083" s="265" t="s">
        <v>1</v>
      </c>
      <c r="F1083" s="266" t="s">
        <v>1872</v>
      </c>
      <c r="G1083" s="264"/>
      <c r="H1083" s="265" t="s">
        <v>1</v>
      </c>
      <c r="I1083" s="267"/>
      <c r="J1083" s="264"/>
      <c r="K1083" s="264"/>
      <c r="L1083" s="268"/>
      <c r="M1083" s="269"/>
      <c r="N1083" s="270"/>
      <c r="O1083" s="270"/>
      <c r="P1083" s="270"/>
      <c r="Q1083" s="270"/>
      <c r="R1083" s="270"/>
      <c r="S1083" s="270"/>
      <c r="T1083" s="271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72" t="s">
        <v>200</v>
      </c>
      <c r="AU1083" s="272" t="s">
        <v>86</v>
      </c>
      <c r="AV1083" s="15" t="s">
        <v>84</v>
      </c>
      <c r="AW1083" s="15" t="s">
        <v>32</v>
      </c>
      <c r="AX1083" s="15" t="s">
        <v>76</v>
      </c>
      <c r="AY1083" s="272" t="s">
        <v>191</v>
      </c>
    </row>
    <row r="1084" spans="1:51" s="13" customFormat="1" ht="12">
      <c r="A1084" s="13"/>
      <c r="B1084" s="240"/>
      <c r="C1084" s="241"/>
      <c r="D1084" s="242" t="s">
        <v>200</v>
      </c>
      <c r="E1084" s="243" t="s">
        <v>1</v>
      </c>
      <c r="F1084" s="244" t="s">
        <v>1873</v>
      </c>
      <c r="G1084" s="241"/>
      <c r="H1084" s="245">
        <v>20</v>
      </c>
      <c r="I1084" s="246"/>
      <c r="J1084" s="241"/>
      <c r="K1084" s="241"/>
      <c r="L1084" s="247"/>
      <c r="M1084" s="248"/>
      <c r="N1084" s="249"/>
      <c r="O1084" s="249"/>
      <c r="P1084" s="249"/>
      <c r="Q1084" s="249"/>
      <c r="R1084" s="249"/>
      <c r="S1084" s="249"/>
      <c r="T1084" s="250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1" t="s">
        <v>200</v>
      </c>
      <c r="AU1084" s="251" t="s">
        <v>86</v>
      </c>
      <c r="AV1084" s="13" t="s">
        <v>86</v>
      </c>
      <c r="AW1084" s="13" t="s">
        <v>32</v>
      </c>
      <c r="AX1084" s="13" t="s">
        <v>84</v>
      </c>
      <c r="AY1084" s="251" t="s">
        <v>191</v>
      </c>
    </row>
    <row r="1085" spans="1:65" s="2" customFormat="1" ht="24.15" customHeight="1">
      <c r="A1085" s="39"/>
      <c r="B1085" s="40"/>
      <c r="C1085" s="284" t="s">
        <v>1874</v>
      </c>
      <c r="D1085" s="284" t="s">
        <v>310</v>
      </c>
      <c r="E1085" s="285" t="s">
        <v>1875</v>
      </c>
      <c r="F1085" s="286" t="s">
        <v>1876</v>
      </c>
      <c r="G1085" s="287" t="s">
        <v>336</v>
      </c>
      <c r="H1085" s="288">
        <v>21.6</v>
      </c>
      <c r="I1085" s="289"/>
      <c r="J1085" s="290">
        <f>ROUND(I1085*H1085,2)</f>
        <v>0</v>
      </c>
      <c r="K1085" s="286" t="s">
        <v>1</v>
      </c>
      <c r="L1085" s="291"/>
      <c r="M1085" s="292" t="s">
        <v>1</v>
      </c>
      <c r="N1085" s="293" t="s">
        <v>41</v>
      </c>
      <c r="O1085" s="92"/>
      <c r="P1085" s="236">
        <f>O1085*H1085</f>
        <v>0</v>
      </c>
      <c r="Q1085" s="236">
        <v>0.0002</v>
      </c>
      <c r="R1085" s="236">
        <f>Q1085*H1085</f>
        <v>0.004320000000000001</v>
      </c>
      <c r="S1085" s="236">
        <v>0</v>
      </c>
      <c r="T1085" s="237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8" t="s">
        <v>403</v>
      </c>
      <c r="AT1085" s="238" t="s">
        <v>310</v>
      </c>
      <c r="AU1085" s="238" t="s">
        <v>86</v>
      </c>
      <c r="AY1085" s="18" t="s">
        <v>191</v>
      </c>
      <c r="BE1085" s="239">
        <f>IF(N1085="základní",J1085,0)</f>
        <v>0</v>
      </c>
      <c r="BF1085" s="239">
        <f>IF(N1085="snížená",J1085,0)</f>
        <v>0</v>
      </c>
      <c r="BG1085" s="239">
        <f>IF(N1085="zákl. přenesená",J1085,0)</f>
        <v>0</v>
      </c>
      <c r="BH1085" s="239">
        <f>IF(N1085="sníž. přenesená",J1085,0)</f>
        <v>0</v>
      </c>
      <c r="BI1085" s="239">
        <f>IF(N1085="nulová",J1085,0)</f>
        <v>0</v>
      </c>
      <c r="BJ1085" s="18" t="s">
        <v>84</v>
      </c>
      <c r="BK1085" s="239">
        <f>ROUND(I1085*H1085,2)</f>
        <v>0</v>
      </c>
      <c r="BL1085" s="18" t="s">
        <v>309</v>
      </c>
      <c r="BM1085" s="238" t="s">
        <v>1877</v>
      </c>
    </row>
    <row r="1086" spans="1:51" s="13" customFormat="1" ht="12">
      <c r="A1086" s="13"/>
      <c r="B1086" s="240"/>
      <c r="C1086" s="241"/>
      <c r="D1086" s="242" t="s">
        <v>200</v>
      </c>
      <c r="E1086" s="241"/>
      <c r="F1086" s="244" t="s">
        <v>1878</v>
      </c>
      <c r="G1086" s="241"/>
      <c r="H1086" s="245">
        <v>21.6</v>
      </c>
      <c r="I1086" s="246"/>
      <c r="J1086" s="241"/>
      <c r="K1086" s="241"/>
      <c r="L1086" s="247"/>
      <c r="M1086" s="248"/>
      <c r="N1086" s="249"/>
      <c r="O1086" s="249"/>
      <c r="P1086" s="249"/>
      <c r="Q1086" s="249"/>
      <c r="R1086" s="249"/>
      <c r="S1086" s="249"/>
      <c r="T1086" s="250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1" t="s">
        <v>200</v>
      </c>
      <c r="AU1086" s="251" t="s">
        <v>86</v>
      </c>
      <c r="AV1086" s="13" t="s">
        <v>86</v>
      </c>
      <c r="AW1086" s="13" t="s">
        <v>4</v>
      </c>
      <c r="AX1086" s="13" t="s">
        <v>84</v>
      </c>
      <c r="AY1086" s="251" t="s">
        <v>191</v>
      </c>
    </row>
    <row r="1087" spans="1:65" s="2" customFormat="1" ht="33" customHeight="1">
      <c r="A1087" s="39"/>
      <c r="B1087" s="40"/>
      <c r="C1087" s="227" t="s">
        <v>1879</v>
      </c>
      <c r="D1087" s="227" t="s">
        <v>193</v>
      </c>
      <c r="E1087" s="228" t="s">
        <v>1880</v>
      </c>
      <c r="F1087" s="229" t="s">
        <v>1881</v>
      </c>
      <c r="G1087" s="230" t="s">
        <v>196</v>
      </c>
      <c r="H1087" s="231">
        <v>41.18</v>
      </c>
      <c r="I1087" s="232"/>
      <c r="J1087" s="233">
        <f>ROUND(I1087*H1087,2)</f>
        <v>0</v>
      </c>
      <c r="K1087" s="229" t="s">
        <v>210</v>
      </c>
      <c r="L1087" s="45"/>
      <c r="M1087" s="234" t="s">
        <v>1</v>
      </c>
      <c r="N1087" s="235" t="s">
        <v>41</v>
      </c>
      <c r="O1087" s="92"/>
      <c r="P1087" s="236">
        <f>O1087*H1087</f>
        <v>0</v>
      </c>
      <c r="Q1087" s="236">
        <v>0.00013</v>
      </c>
      <c r="R1087" s="236">
        <f>Q1087*H1087</f>
        <v>0.0053533999999999995</v>
      </c>
      <c r="S1087" s="236">
        <v>0</v>
      </c>
      <c r="T1087" s="237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38" t="s">
        <v>309</v>
      </c>
      <c r="AT1087" s="238" t="s">
        <v>193</v>
      </c>
      <c r="AU1087" s="238" t="s">
        <v>86</v>
      </c>
      <c r="AY1087" s="18" t="s">
        <v>191</v>
      </c>
      <c r="BE1087" s="239">
        <f>IF(N1087="základní",J1087,0)</f>
        <v>0</v>
      </c>
      <c r="BF1087" s="239">
        <f>IF(N1087="snížená",J1087,0)</f>
        <v>0</v>
      </c>
      <c r="BG1087" s="239">
        <f>IF(N1087="zákl. přenesená",J1087,0)</f>
        <v>0</v>
      </c>
      <c r="BH1087" s="239">
        <f>IF(N1087="sníž. přenesená",J1087,0)</f>
        <v>0</v>
      </c>
      <c r="BI1087" s="239">
        <f>IF(N1087="nulová",J1087,0)</f>
        <v>0</v>
      </c>
      <c r="BJ1087" s="18" t="s">
        <v>84</v>
      </c>
      <c r="BK1087" s="239">
        <f>ROUND(I1087*H1087,2)</f>
        <v>0</v>
      </c>
      <c r="BL1087" s="18" t="s">
        <v>309</v>
      </c>
      <c r="BM1087" s="238" t="s">
        <v>1882</v>
      </c>
    </row>
    <row r="1088" spans="1:51" s="13" customFormat="1" ht="12">
      <c r="A1088" s="13"/>
      <c r="B1088" s="240"/>
      <c r="C1088" s="241"/>
      <c r="D1088" s="242" t="s">
        <v>200</v>
      </c>
      <c r="E1088" s="243" t="s">
        <v>1</v>
      </c>
      <c r="F1088" s="244" t="s">
        <v>1867</v>
      </c>
      <c r="G1088" s="241"/>
      <c r="H1088" s="245">
        <v>41.18</v>
      </c>
      <c r="I1088" s="246"/>
      <c r="J1088" s="241"/>
      <c r="K1088" s="241"/>
      <c r="L1088" s="247"/>
      <c r="M1088" s="248"/>
      <c r="N1088" s="249"/>
      <c r="O1088" s="249"/>
      <c r="P1088" s="249"/>
      <c r="Q1088" s="249"/>
      <c r="R1088" s="249"/>
      <c r="S1088" s="249"/>
      <c r="T1088" s="25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1" t="s">
        <v>200</v>
      </c>
      <c r="AU1088" s="251" t="s">
        <v>86</v>
      </c>
      <c r="AV1088" s="13" t="s">
        <v>86</v>
      </c>
      <c r="AW1088" s="13" t="s">
        <v>32</v>
      </c>
      <c r="AX1088" s="13" t="s">
        <v>84</v>
      </c>
      <c r="AY1088" s="251" t="s">
        <v>191</v>
      </c>
    </row>
    <row r="1089" spans="1:65" s="2" customFormat="1" ht="33" customHeight="1">
      <c r="A1089" s="39"/>
      <c r="B1089" s="40"/>
      <c r="C1089" s="284" t="s">
        <v>1883</v>
      </c>
      <c r="D1089" s="284" t="s">
        <v>310</v>
      </c>
      <c r="E1089" s="285" t="s">
        <v>1884</v>
      </c>
      <c r="F1089" s="286" t="s">
        <v>1885</v>
      </c>
      <c r="G1089" s="287" t="s">
        <v>196</v>
      </c>
      <c r="H1089" s="288">
        <v>44.474</v>
      </c>
      <c r="I1089" s="289"/>
      <c r="J1089" s="290">
        <f>ROUND(I1089*H1089,2)</f>
        <v>0</v>
      </c>
      <c r="K1089" s="286" t="s">
        <v>1</v>
      </c>
      <c r="L1089" s="291"/>
      <c r="M1089" s="292" t="s">
        <v>1</v>
      </c>
      <c r="N1089" s="293" t="s">
        <v>41</v>
      </c>
      <c r="O1089" s="92"/>
      <c r="P1089" s="236">
        <f>O1089*H1089</f>
        <v>0</v>
      </c>
      <c r="Q1089" s="236">
        <v>0.0084</v>
      </c>
      <c r="R1089" s="236">
        <f>Q1089*H1089</f>
        <v>0.37358159999999996</v>
      </c>
      <c r="S1089" s="236">
        <v>0</v>
      </c>
      <c r="T1089" s="237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38" t="s">
        <v>403</v>
      </c>
      <c r="AT1089" s="238" t="s">
        <v>310</v>
      </c>
      <c r="AU1089" s="238" t="s">
        <v>86</v>
      </c>
      <c r="AY1089" s="18" t="s">
        <v>191</v>
      </c>
      <c r="BE1089" s="239">
        <f>IF(N1089="základní",J1089,0)</f>
        <v>0</v>
      </c>
      <c r="BF1089" s="239">
        <f>IF(N1089="snížená",J1089,0)</f>
        <v>0</v>
      </c>
      <c r="BG1089" s="239">
        <f>IF(N1089="zákl. přenesená",J1089,0)</f>
        <v>0</v>
      </c>
      <c r="BH1089" s="239">
        <f>IF(N1089="sníž. přenesená",J1089,0)</f>
        <v>0</v>
      </c>
      <c r="BI1089" s="239">
        <f>IF(N1089="nulová",J1089,0)</f>
        <v>0</v>
      </c>
      <c r="BJ1089" s="18" t="s">
        <v>84</v>
      </c>
      <c r="BK1089" s="239">
        <f>ROUND(I1089*H1089,2)</f>
        <v>0</v>
      </c>
      <c r="BL1089" s="18" t="s">
        <v>309</v>
      </c>
      <c r="BM1089" s="238" t="s">
        <v>1886</v>
      </c>
    </row>
    <row r="1090" spans="1:51" s="13" customFormat="1" ht="12">
      <c r="A1090" s="13"/>
      <c r="B1090" s="240"/>
      <c r="C1090" s="241"/>
      <c r="D1090" s="242" t="s">
        <v>200</v>
      </c>
      <c r="E1090" s="241"/>
      <c r="F1090" s="244" t="s">
        <v>1887</v>
      </c>
      <c r="G1090" s="241"/>
      <c r="H1090" s="245">
        <v>44.474</v>
      </c>
      <c r="I1090" s="246"/>
      <c r="J1090" s="241"/>
      <c r="K1090" s="241"/>
      <c r="L1090" s="247"/>
      <c r="M1090" s="248"/>
      <c r="N1090" s="249"/>
      <c r="O1090" s="249"/>
      <c r="P1090" s="249"/>
      <c r="Q1090" s="249"/>
      <c r="R1090" s="249"/>
      <c r="S1090" s="249"/>
      <c r="T1090" s="250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1" t="s">
        <v>200</v>
      </c>
      <c r="AU1090" s="251" t="s">
        <v>86</v>
      </c>
      <c r="AV1090" s="13" t="s">
        <v>86</v>
      </c>
      <c r="AW1090" s="13" t="s">
        <v>4</v>
      </c>
      <c r="AX1090" s="13" t="s">
        <v>84</v>
      </c>
      <c r="AY1090" s="251" t="s">
        <v>191</v>
      </c>
    </row>
    <row r="1091" spans="1:65" s="2" customFormat="1" ht="33" customHeight="1">
      <c r="A1091" s="39"/>
      <c r="B1091" s="40"/>
      <c r="C1091" s="227" t="s">
        <v>1888</v>
      </c>
      <c r="D1091" s="227" t="s">
        <v>193</v>
      </c>
      <c r="E1091" s="228" t="s">
        <v>1889</v>
      </c>
      <c r="F1091" s="229" t="s">
        <v>1890</v>
      </c>
      <c r="G1091" s="230" t="s">
        <v>196</v>
      </c>
      <c r="H1091" s="231">
        <v>41.18</v>
      </c>
      <c r="I1091" s="232"/>
      <c r="J1091" s="233">
        <f>ROUND(I1091*H1091,2)</f>
        <v>0</v>
      </c>
      <c r="K1091" s="229" t="s">
        <v>210</v>
      </c>
      <c r="L1091" s="45"/>
      <c r="M1091" s="234" t="s">
        <v>1</v>
      </c>
      <c r="N1091" s="235" t="s">
        <v>41</v>
      </c>
      <c r="O1091" s="92"/>
      <c r="P1091" s="236">
        <f>O1091*H1091</f>
        <v>0</v>
      </c>
      <c r="Q1091" s="236">
        <v>6E-05</v>
      </c>
      <c r="R1091" s="236">
        <f>Q1091*H1091</f>
        <v>0.0024708</v>
      </c>
      <c r="S1091" s="236">
        <v>0</v>
      </c>
      <c r="T1091" s="237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8" t="s">
        <v>309</v>
      </c>
      <c r="AT1091" s="238" t="s">
        <v>193</v>
      </c>
      <c r="AU1091" s="238" t="s">
        <v>86</v>
      </c>
      <c r="AY1091" s="18" t="s">
        <v>191</v>
      </c>
      <c r="BE1091" s="239">
        <f>IF(N1091="základní",J1091,0)</f>
        <v>0</v>
      </c>
      <c r="BF1091" s="239">
        <f>IF(N1091="snížená",J1091,0)</f>
        <v>0</v>
      </c>
      <c r="BG1091" s="239">
        <f>IF(N1091="zákl. přenesená",J1091,0)</f>
        <v>0</v>
      </c>
      <c r="BH1091" s="239">
        <f>IF(N1091="sníž. přenesená",J1091,0)</f>
        <v>0</v>
      </c>
      <c r="BI1091" s="239">
        <f>IF(N1091="nulová",J1091,0)</f>
        <v>0</v>
      </c>
      <c r="BJ1091" s="18" t="s">
        <v>84</v>
      </c>
      <c r="BK1091" s="239">
        <f>ROUND(I1091*H1091,2)</f>
        <v>0</v>
      </c>
      <c r="BL1091" s="18" t="s">
        <v>309</v>
      </c>
      <c r="BM1091" s="238" t="s">
        <v>1891</v>
      </c>
    </row>
    <row r="1092" spans="1:65" s="2" customFormat="1" ht="16.5" customHeight="1">
      <c r="A1092" s="39"/>
      <c r="B1092" s="40"/>
      <c r="C1092" s="227" t="s">
        <v>1892</v>
      </c>
      <c r="D1092" s="227" t="s">
        <v>193</v>
      </c>
      <c r="E1092" s="228" t="s">
        <v>1893</v>
      </c>
      <c r="F1092" s="229" t="s">
        <v>1894</v>
      </c>
      <c r="G1092" s="230" t="s">
        <v>196</v>
      </c>
      <c r="H1092" s="231">
        <v>41.18</v>
      </c>
      <c r="I1092" s="232"/>
      <c r="J1092" s="233">
        <f>ROUND(I1092*H1092,2)</f>
        <v>0</v>
      </c>
      <c r="K1092" s="229" t="s">
        <v>210</v>
      </c>
      <c r="L1092" s="45"/>
      <c r="M1092" s="234" t="s">
        <v>1</v>
      </c>
      <c r="N1092" s="235" t="s">
        <v>41</v>
      </c>
      <c r="O1092" s="92"/>
      <c r="P1092" s="236">
        <f>O1092*H1092</f>
        <v>0</v>
      </c>
      <c r="Q1092" s="236">
        <v>0.0001</v>
      </c>
      <c r="R1092" s="236">
        <f>Q1092*H1092</f>
        <v>0.004118</v>
      </c>
      <c r="S1092" s="236">
        <v>0</v>
      </c>
      <c r="T1092" s="237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38" t="s">
        <v>309</v>
      </c>
      <c r="AT1092" s="238" t="s">
        <v>193</v>
      </c>
      <c r="AU1092" s="238" t="s">
        <v>86</v>
      </c>
      <c r="AY1092" s="18" t="s">
        <v>191</v>
      </c>
      <c r="BE1092" s="239">
        <f>IF(N1092="základní",J1092,0)</f>
        <v>0</v>
      </c>
      <c r="BF1092" s="239">
        <f>IF(N1092="snížená",J1092,0)</f>
        <v>0</v>
      </c>
      <c r="BG1092" s="239">
        <f>IF(N1092="zákl. přenesená",J1092,0)</f>
        <v>0</v>
      </c>
      <c r="BH1092" s="239">
        <f>IF(N1092="sníž. přenesená",J1092,0)</f>
        <v>0</v>
      </c>
      <c r="BI1092" s="239">
        <f>IF(N1092="nulová",J1092,0)</f>
        <v>0</v>
      </c>
      <c r="BJ1092" s="18" t="s">
        <v>84</v>
      </c>
      <c r="BK1092" s="239">
        <f>ROUND(I1092*H1092,2)</f>
        <v>0</v>
      </c>
      <c r="BL1092" s="18" t="s">
        <v>309</v>
      </c>
      <c r="BM1092" s="238" t="s">
        <v>1895</v>
      </c>
    </row>
    <row r="1093" spans="1:51" s="13" customFormat="1" ht="12">
      <c r="A1093" s="13"/>
      <c r="B1093" s="240"/>
      <c r="C1093" s="241"/>
      <c r="D1093" s="242" t="s">
        <v>200</v>
      </c>
      <c r="E1093" s="243" t="s">
        <v>1</v>
      </c>
      <c r="F1093" s="244" t="s">
        <v>1867</v>
      </c>
      <c r="G1093" s="241"/>
      <c r="H1093" s="245">
        <v>41.18</v>
      </c>
      <c r="I1093" s="246"/>
      <c r="J1093" s="241"/>
      <c r="K1093" s="241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51" t="s">
        <v>200</v>
      </c>
      <c r="AU1093" s="251" t="s">
        <v>86</v>
      </c>
      <c r="AV1093" s="13" t="s">
        <v>86</v>
      </c>
      <c r="AW1093" s="13" t="s">
        <v>32</v>
      </c>
      <c r="AX1093" s="13" t="s">
        <v>84</v>
      </c>
      <c r="AY1093" s="251" t="s">
        <v>191</v>
      </c>
    </row>
    <row r="1094" spans="1:65" s="2" customFormat="1" ht="24.15" customHeight="1">
      <c r="A1094" s="39"/>
      <c r="B1094" s="40"/>
      <c r="C1094" s="227" t="s">
        <v>1896</v>
      </c>
      <c r="D1094" s="227" t="s">
        <v>193</v>
      </c>
      <c r="E1094" s="228" t="s">
        <v>1897</v>
      </c>
      <c r="F1094" s="229" t="s">
        <v>1898</v>
      </c>
      <c r="G1094" s="230" t="s">
        <v>289</v>
      </c>
      <c r="H1094" s="231">
        <v>0.699</v>
      </c>
      <c r="I1094" s="232"/>
      <c r="J1094" s="233">
        <f>ROUND(I1094*H1094,2)</f>
        <v>0</v>
      </c>
      <c r="K1094" s="229" t="s">
        <v>210</v>
      </c>
      <c r="L1094" s="45"/>
      <c r="M1094" s="234" t="s">
        <v>1</v>
      </c>
      <c r="N1094" s="235" t="s">
        <v>41</v>
      </c>
      <c r="O1094" s="92"/>
      <c r="P1094" s="236">
        <f>O1094*H1094</f>
        <v>0</v>
      </c>
      <c r="Q1094" s="236">
        <v>0</v>
      </c>
      <c r="R1094" s="236">
        <f>Q1094*H1094</f>
        <v>0</v>
      </c>
      <c r="S1094" s="236">
        <v>0</v>
      </c>
      <c r="T1094" s="237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38" t="s">
        <v>309</v>
      </c>
      <c r="AT1094" s="238" t="s">
        <v>193</v>
      </c>
      <c r="AU1094" s="238" t="s">
        <v>86</v>
      </c>
      <c r="AY1094" s="18" t="s">
        <v>191</v>
      </c>
      <c r="BE1094" s="239">
        <f>IF(N1094="základní",J1094,0)</f>
        <v>0</v>
      </c>
      <c r="BF1094" s="239">
        <f>IF(N1094="snížená",J1094,0)</f>
        <v>0</v>
      </c>
      <c r="BG1094" s="239">
        <f>IF(N1094="zákl. přenesená",J1094,0)</f>
        <v>0</v>
      </c>
      <c r="BH1094" s="239">
        <f>IF(N1094="sníž. přenesená",J1094,0)</f>
        <v>0</v>
      </c>
      <c r="BI1094" s="239">
        <f>IF(N1094="nulová",J1094,0)</f>
        <v>0</v>
      </c>
      <c r="BJ1094" s="18" t="s">
        <v>84</v>
      </c>
      <c r="BK1094" s="239">
        <f>ROUND(I1094*H1094,2)</f>
        <v>0</v>
      </c>
      <c r="BL1094" s="18" t="s">
        <v>309</v>
      </c>
      <c r="BM1094" s="238" t="s">
        <v>1899</v>
      </c>
    </row>
    <row r="1095" spans="1:63" s="12" customFormat="1" ht="22.8" customHeight="1">
      <c r="A1095" s="12"/>
      <c r="B1095" s="211"/>
      <c r="C1095" s="212"/>
      <c r="D1095" s="213" t="s">
        <v>75</v>
      </c>
      <c r="E1095" s="225" t="s">
        <v>1900</v>
      </c>
      <c r="F1095" s="225" t="s">
        <v>1901</v>
      </c>
      <c r="G1095" s="212"/>
      <c r="H1095" s="212"/>
      <c r="I1095" s="215"/>
      <c r="J1095" s="226">
        <f>BK1095</f>
        <v>0</v>
      </c>
      <c r="K1095" s="212"/>
      <c r="L1095" s="217"/>
      <c r="M1095" s="218"/>
      <c r="N1095" s="219"/>
      <c r="O1095" s="219"/>
      <c r="P1095" s="220">
        <f>SUM(P1096:P1236)</f>
        <v>0</v>
      </c>
      <c r="Q1095" s="219"/>
      <c r="R1095" s="220">
        <f>SUM(R1096:R1236)</f>
        <v>7.645382289999999</v>
      </c>
      <c r="S1095" s="219"/>
      <c r="T1095" s="221">
        <f>SUM(T1096:T1236)</f>
        <v>0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22" t="s">
        <v>86</v>
      </c>
      <c r="AT1095" s="223" t="s">
        <v>75</v>
      </c>
      <c r="AU1095" s="223" t="s">
        <v>84</v>
      </c>
      <c r="AY1095" s="222" t="s">
        <v>191</v>
      </c>
      <c r="BK1095" s="224">
        <f>SUM(BK1096:BK1236)</f>
        <v>0</v>
      </c>
    </row>
    <row r="1096" spans="1:65" s="2" customFormat="1" ht="16.5" customHeight="1">
      <c r="A1096" s="39"/>
      <c r="B1096" s="40"/>
      <c r="C1096" s="227" t="s">
        <v>1902</v>
      </c>
      <c r="D1096" s="227" t="s">
        <v>193</v>
      </c>
      <c r="E1096" s="228" t="s">
        <v>1903</v>
      </c>
      <c r="F1096" s="229" t="s">
        <v>1904</v>
      </c>
      <c r="G1096" s="230" t="s">
        <v>196</v>
      </c>
      <c r="H1096" s="231">
        <v>308.776</v>
      </c>
      <c r="I1096" s="232"/>
      <c r="J1096" s="233">
        <f>ROUND(I1096*H1096,2)</f>
        <v>0</v>
      </c>
      <c r="K1096" s="229" t="s">
        <v>210</v>
      </c>
      <c r="L1096" s="45"/>
      <c r="M1096" s="234" t="s">
        <v>1</v>
      </c>
      <c r="N1096" s="235" t="s">
        <v>41</v>
      </c>
      <c r="O1096" s="92"/>
      <c r="P1096" s="236">
        <f>O1096*H1096</f>
        <v>0</v>
      </c>
      <c r="Q1096" s="236">
        <v>0.0003</v>
      </c>
      <c r="R1096" s="236">
        <f>Q1096*H1096</f>
        <v>0.0926328</v>
      </c>
      <c r="S1096" s="236">
        <v>0</v>
      </c>
      <c r="T1096" s="237">
        <f>S1096*H1096</f>
        <v>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R1096" s="238" t="s">
        <v>309</v>
      </c>
      <c r="AT1096" s="238" t="s">
        <v>193</v>
      </c>
      <c r="AU1096" s="238" t="s">
        <v>86</v>
      </c>
      <c r="AY1096" s="18" t="s">
        <v>191</v>
      </c>
      <c r="BE1096" s="239">
        <f>IF(N1096="základní",J1096,0)</f>
        <v>0</v>
      </c>
      <c r="BF1096" s="239">
        <f>IF(N1096="snížená",J1096,0)</f>
        <v>0</v>
      </c>
      <c r="BG1096" s="239">
        <f>IF(N1096="zákl. přenesená",J1096,0)</f>
        <v>0</v>
      </c>
      <c r="BH1096" s="239">
        <f>IF(N1096="sníž. přenesená",J1096,0)</f>
        <v>0</v>
      </c>
      <c r="BI1096" s="239">
        <f>IF(N1096="nulová",J1096,0)</f>
        <v>0</v>
      </c>
      <c r="BJ1096" s="18" t="s">
        <v>84</v>
      </c>
      <c r="BK1096" s="239">
        <f>ROUND(I1096*H1096,2)</f>
        <v>0</v>
      </c>
      <c r="BL1096" s="18" t="s">
        <v>309</v>
      </c>
      <c r="BM1096" s="238" t="s">
        <v>1905</v>
      </c>
    </row>
    <row r="1097" spans="1:51" s="15" customFormat="1" ht="12">
      <c r="A1097" s="15"/>
      <c r="B1097" s="263"/>
      <c r="C1097" s="264"/>
      <c r="D1097" s="242" t="s">
        <v>200</v>
      </c>
      <c r="E1097" s="265" t="s">
        <v>1</v>
      </c>
      <c r="F1097" s="266" t="s">
        <v>688</v>
      </c>
      <c r="G1097" s="264"/>
      <c r="H1097" s="265" t="s">
        <v>1</v>
      </c>
      <c r="I1097" s="267"/>
      <c r="J1097" s="264"/>
      <c r="K1097" s="264"/>
      <c r="L1097" s="268"/>
      <c r="M1097" s="269"/>
      <c r="N1097" s="270"/>
      <c r="O1097" s="270"/>
      <c r="P1097" s="270"/>
      <c r="Q1097" s="270"/>
      <c r="R1097" s="270"/>
      <c r="S1097" s="270"/>
      <c r="T1097" s="271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72" t="s">
        <v>200</v>
      </c>
      <c r="AU1097" s="272" t="s">
        <v>86</v>
      </c>
      <c r="AV1097" s="15" t="s">
        <v>84</v>
      </c>
      <c r="AW1097" s="15" t="s">
        <v>32</v>
      </c>
      <c r="AX1097" s="15" t="s">
        <v>76</v>
      </c>
      <c r="AY1097" s="272" t="s">
        <v>191</v>
      </c>
    </row>
    <row r="1098" spans="1:51" s="13" customFormat="1" ht="12">
      <c r="A1098" s="13"/>
      <c r="B1098" s="240"/>
      <c r="C1098" s="241"/>
      <c r="D1098" s="242" t="s">
        <v>200</v>
      </c>
      <c r="E1098" s="243" t="s">
        <v>1</v>
      </c>
      <c r="F1098" s="244" t="s">
        <v>724</v>
      </c>
      <c r="G1098" s="241"/>
      <c r="H1098" s="245">
        <v>19.293</v>
      </c>
      <c r="I1098" s="246"/>
      <c r="J1098" s="241"/>
      <c r="K1098" s="241"/>
      <c r="L1098" s="247"/>
      <c r="M1098" s="248"/>
      <c r="N1098" s="249"/>
      <c r="O1098" s="249"/>
      <c r="P1098" s="249"/>
      <c r="Q1098" s="249"/>
      <c r="R1098" s="249"/>
      <c r="S1098" s="249"/>
      <c r="T1098" s="250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1" t="s">
        <v>200</v>
      </c>
      <c r="AU1098" s="251" t="s">
        <v>86</v>
      </c>
      <c r="AV1098" s="13" t="s">
        <v>86</v>
      </c>
      <c r="AW1098" s="13" t="s">
        <v>32</v>
      </c>
      <c r="AX1098" s="13" t="s">
        <v>76</v>
      </c>
      <c r="AY1098" s="251" t="s">
        <v>191</v>
      </c>
    </row>
    <row r="1099" spans="1:51" s="13" customFormat="1" ht="12">
      <c r="A1099" s="13"/>
      <c r="B1099" s="240"/>
      <c r="C1099" s="241"/>
      <c r="D1099" s="242" t="s">
        <v>200</v>
      </c>
      <c r="E1099" s="243" t="s">
        <v>1</v>
      </c>
      <c r="F1099" s="244" t="s">
        <v>725</v>
      </c>
      <c r="G1099" s="241"/>
      <c r="H1099" s="245">
        <v>7.992</v>
      </c>
      <c r="I1099" s="246"/>
      <c r="J1099" s="241"/>
      <c r="K1099" s="241"/>
      <c r="L1099" s="247"/>
      <c r="M1099" s="248"/>
      <c r="N1099" s="249"/>
      <c r="O1099" s="249"/>
      <c r="P1099" s="249"/>
      <c r="Q1099" s="249"/>
      <c r="R1099" s="249"/>
      <c r="S1099" s="249"/>
      <c r="T1099" s="250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1" t="s">
        <v>200</v>
      </c>
      <c r="AU1099" s="251" t="s">
        <v>86</v>
      </c>
      <c r="AV1099" s="13" t="s">
        <v>86</v>
      </c>
      <c r="AW1099" s="13" t="s">
        <v>32</v>
      </c>
      <c r="AX1099" s="13" t="s">
        <v>76</v>
      </c>
      <c r="AY1099" s="251" t="s">
        <v>191</v>
      </c>
    </row>
    <row r="1100" spans="1:51" s="13" customFormat="1" ht="12">
      <c r="A1100" s="13"/>
      <c r="B1100" s="240"/>
      <c r="C1100" s="241"/>
      <c r="D1100" s="242" t="s">
        <v>200</v>
      </c>
      <c r="E1100" s="243" t="s">
        <v>1</v>
      </c>
      <c r="F1100" s="244" t="s">
        <v>1906</v>
      </c>
      <c r="G1100" s="241"/>
      <c r="H1100" s="245">
        <v>22.437</v>
      </c>
      <c r="I1100" s="246"/>
      <c r="J1100" s="241"/>
      <c r="K1100" s="241"/>
      <c r="L1100" s="247"/>
      <c r="M1100" s="248"/>
      <c r="N1100" s="249"/>
      <c r="O1100" s="249"/>
      <c r="P1100" s="249"/>
      <c r="Q1100" s="249"/>
      <c r="R1100" s="249"/>
      <c r="S1100" s="249"/>
      <c r="T1100" s="250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1" t="s">
        <v>200</v>
      </c>
      <c r="AU1100" s="251" t="s">
        <v>86</v>
      </c>
      <c r="AV1100" s="13" t="s">
        <v>86</v>
      </c>
      <c r="AW1100" s="13" t="s">
        <v>32</v>
      </c>
      <c r="AX1100" s="13" t="s">
        <v>76</v>
      </c>
      <c r="AY1100" s="251" t="s">
        <v>191</v>
      </c>
    </row>
    <row r="1101" spans="1:51" s="13" customFormat="1" ht="12">
      <c r="A1101" s="13"/>
      <c r="B1101" s="240"/>
      <c r="C1101" s="241"/>
      <c r="D1101" s="242" t="s">
        <v>200</v>
      </c>
      <c r="E1101" s="243" t="s">
        <v>1</v>
      </c>
      <c r="F1101" s="244" t="s">
        <v>1907</v>
      </c>
      <c r="G1101" s="241"/>
      <c r="H1101" s="245">
        <v>19.199</v>
      </c>
      <c r="I1101" s="246"/>
      <c r="J1101" s="241"/>
      <c r="K1101" s="241"/>
      <c r="L1101" s="247"/>
      <c r="M1101" s="248"/>
      <c r="N1101" s="249"/>
      <c r="O1101" s="249"/>
      <c r="P1101" s="249"/>
      <c r="Q1101" s="249"/>
      <c r="R1101" s="249"/>
      <c r="S1101" s="249"/>
      <c r="T1101" s="250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51" t="s">
        <v>200</v>
      </c>
      <c r="AU1101" s="251" t="s">
        <v>86</v>
      </c>
      <c r="AV1101" s="13" t="s">
        <v>86</v>
      </c>
      <c r="AW1101" s="13" t="s">
        <v>32</v>
      </c>
      <c r="AX1101" s="13" t="s">
        <v>76</v>
      </c>
      <c r="AY1101" s="251" t="s">
        <v>191</v>
      </c>
    </row>
    <row r="1102" spans="1:51" s="13" customFormat="1" ht="12">
      <c r="A1102" s="13"/>
      <c r="B1102" s="240"/>
      <c r="C1102" s="241"/>
      <c r="D1102" s="242" t="s">
        <v>200</v>
      </c>
      <c r="E1102" s="243" t="s">
        <v>1</v>
      </c>
      <c r="F1102" s="244" t="s">
        <v>1908</v>
      </c>
      <c r="G1102" s="241"/>
      <c r="H1102" s="245">
        <v>15.176</v>
      </c>
      <c r="I1102" s="246"/>
      <c r="J1102" s="241"/>
      <c r="K1102" s="241"/>
      <c r="L1102" s="247"/>
      <c r="M1102" s="248"/>
      <c r="N1102" s="249"/>
      <c r="O1102" s="249"/>
      <c r="P1102" s="249"/>
      <c r="Q1102" s="249"/>
      <c r="R1102" s="249"/>
      <c r="S1102" s="249"/>
      <c r="T1102" s="250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1" t="s">
        <v>200</v>
      </c>
      <c r="AU1102" s="251" t="s">
        <v>86</v>
      </c>
      <c r="AV1102" s="13" t="s">
        <v>86</v>
      </c>
      <c r="AW1102" s="13" t="s">
        <v>32</v>
      </c>
      <c r="AX1102" s="13" t="s">
        <v>76</v>
      </c>
      <c r="AY1102" s="251" t="s">
        <v>191</v>
      </c>
    </row>
    <row r="1103" spans="1:51" s="13" customFormat="1" ht="12">
      <c r="A1103" s="13"/>
      <c r="B1103" s="240"/>
      <c r="C1103" s="241"/>
      <c r="D1103" s="242" t="s">
        <v>200</v>
      </c>
      <c r="E1103" s="243" t="s">
        <v>1</v>
      </c>
      <c r="F1103" s="244" t="s">
        <v>1909</v>
      </c>
      <c r="G1103" s="241"/>
      <c r="H1103" s="245">
        <v>12.504</v>
      </c>
      <c r="I1103" s="246"/>
      <c r="J1103" s="241"/>
      <c r="K1103" s="241"/>
      <c r="L1103" s="247"/>
      <c r="M1103" s="248"/>
      <c r="N1103" s="249"/>
      <c r="O1103" s="249"/>
      <c r="P1103" s="249"/>
      <c r="Q1103" s="249"/>
      <c r="R1103" s="249"/>
      <c r="S1103" s="249"/>
      <c r="T1103" s="250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1" t="s">
        <v>200</v>
      </c>
      <c r="AU1103" s="251" t="s">
        <v>86</v>
      </c>
      <c r="AV1103" s="13" t="s">
        <v>86</v>
      </c>
      <c r="AW1103" s="13" t="s">
        <v>32</v>
      </c>
      <c r="AX1103" s="13" t="s">
        <v>76</v>
      </c>
      <c r="AY1103" s="251" t="s">
        <v>191</v>
      </c>
    </row>
    <row r="1104" spans="1:51" s="13" customFormat="1" ht="12">
      <c r="A1104" s="13"/>
      <c r="B1104" s="240"/>
      <c r="C1104" s="241"/>
      <c r="D1104" s="242" t="s">
        <v>200</v>
      </c>
      <c r="E1104" s="243" t="s">
        <v>1</v>
      </c>
      <c r="F1104" s="244" t="s">
        <v>1910</v>
      </c>
      <c r="G1104" s="241"/>
      <c r="H1104" s="245">
        <v>6.88</v>
      </c>
      <c r="I1104" s="246"/>
      <c r="J1104" s="241"/>
      <c r="K1104" s="241"/>
      <c r="L1104" s="247"/>
      <c r="M1104" s="248"/>
      <c r="N1104" s="249"/>
      <c r="O1104" s="249"/>
      <c r="P1104" s="249"/>
      <c r="Q1104" s="249"/>
      <c r="R1104" s="249"/>
      <c r="S1104" s="249"/>
      <c r="T1104" s="250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1" t="s">
        <v>200</v>
      </c>
      <c r="AU1104" s="251" t="s">
        <v>86</v>
      </c>
      <c r="AV1104" s="13" t="s">
        <v>86</v>
      </c>
      <c r="AW1104" s="13" t="s">
        <v>32</v>
      </c>
      <c r="AX1104" s="13" t="s">
        <v>76</v>
      </c>
      <c r="AY1104" s="251" t="s">
        <v>191</v>
      </c>
    </row>
    <row r="1105" spans="1:51" s="13" customFormat="1" ht="12">
      <c r="A1105" s="13"/>
      <c r="B1105" s="240"/>
      <c r="C1105" s="241"/>
      <c r="D1105" s="242" t="s">
        <v>200</v>
      </c>
      <c r="E1105" s="243" t="s">
        <v>1</v>
      </c>
      <c r="F1105" s="244" t="s">
        <v>1911</v>
      </c>
      <c r="G1105" s="241"/>
      <c r="H1105" s="245">
        <v>11.201</v>
      </c>
      <c r="I1105" s="246"/>
      <c r="J1105" s="241"/>
      <c r="K1105" s="241"/>
      <c r="L1105" s="247"/>
      <c r="M1105" s="248"/>
      <c r="N1105" s="249"/>
      <c r="O1105" s="249"/>
      <c r="P1105" s="249"/>
      <c r="Q1105" s="249"/>
      <c r="R1105" s="249"/>
      <c r="S1105" s="249"/>
      <c r="T1105" s="250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1" t="s">
        <v>200</v>
      </c>
      <c r="AU1105" s="251" t="s">
        <v>86</v>
      </c>
      <c r="AV1105" s="13" t="s">
        <v>86</v>
      </c>
      <c r="AW1105" s="13" t="s">
        <v>32</v>
      </c>
      <c r="AX1105" s="13" t="s">
        <v>76</v>
      </c>
      <c r="AY1105" s="251" t="s">
        <v>191</v>
      </c>
    </row>
    <row r="1106" spans="1:51" s="13" customFormat="1" ht="12">
      <c r="A1106" s="13"/>
      <c r="B1106" s="240"/>
      <c r="C1106" s="241"/>
      <c r="D1106" s="242" t="s">
        <v>200</v>
      </c>
      <c r="E1106" s="243" t="s">
        <v>1</v>
      </c>
      <c r="F1106" s="244" t="s">
        <v>727</v>
      </c>
      <c r="G1106" s="241"/>
      <c r="H1106" s="245">
        <v>19.245</v>
      </c>
      <c r="I1106" s="246"/>
      <c r="J1106" s="241"/>
      <c r="K1106" s="241"/>
      <c r="L1106" s="247"/>
      <c r="M1106" s="248"/>
      <c r="N1106" s="249"/>
      <c r="O1106" s="249"/>
      <c r="P1106" s="249"/>
      <c r="Q1106" s="249"/>
      <c r="R1106" s="249"/>
      <c r="S1106" s="249"/>
      <c r="T1106" s="250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51" t="s">
        <v>200</v>
      </c>
      <c r="AU1106" s="251" t="s">
        <v>86</v>
      </c>
      <c r="AV1106" s="13" t="s">
        <v>86</v>
      </c>
      <c r="AW1106" s="13" t="s">
        <v>32</v>
      </c>
      <c r="AX1106" s="13" t="s">
        <v>76</v>
      </c>
      <c r="AY1106" s="251" t="s">
        <v>191</v>
      </c>
    </row>
    <row r="1107" spans="1:51" s="13" customFormat="1" ht="12">
      <c r="A1107" s="13"/>
      <c r="B1107" s="240"/>
      <c r="C1107" s="241"/>
      <c r="D1107" s="242" t="s">
        <v>200</v>
      </c>
      <c r="E1107" s="243" t="s">
        <v>1</v>
      </c>
      <c r="F1107" s="244" t="s">
        <v>728</v>
      </c>
      <c r="G1107" s="241"/>
      <c r="H1107" s="245">
        <v>8.136</v>
      </c>
      <c r="I1107" s="246"/>
      <c r="J1107" s="241"/>
      <c r="K1107" s="241"/>
      <c r="L1107" s="247"/>
      <c r="M1107" s="248"/>
      <c r="N1107" s="249"/>
      <c r="O1107" s="249"/>
      <c r="P1107" s="249"/>
      <c r="Q1107" s="249"/>
      <c r="R1107" s="249"/>
      <c r="S1107" s="249"/>
      <c r="T1107" s="250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51" t="s">
        <v>200</v>
      </c>
      <c r="AU1107" s="251" t="s">
        <v>86</v>
      </c>
      <c r="AV1107" s="13" t="s">
        <v>86</v>
      </c>
      <c r="AW1107" s="13" t="s">
        <v>32</v>
      </c>
      <c r="AX1107" s="13" t="s">
        <v>76</v>
      </c>
      <c r="AY1107" s="251" t="s">
        <v>191</v>
      </c>
    </row>
    <row r="1108" spans="1:51" s="13" customFormat="1" ht="12">
      <c r="A1108" s="13"/>
      <c r="B1108" s="240"/>
      <c r="C1108" s="241"/>
      <c r="D1108" s="242" t="s">
        <v>200</v>
      </c>
      <c r="E1108" s="243" t="s">
        <v>1</v>
      </c>
      <c r="F1108" s="244" t="s">
        <v>1912</v>
      </c>
      <c r="G1108" s="241"/>
      <c r="H1108" s="245">
        <v>22.331</v>
      </c>
      <c r="I1108" s="246"/>
      <c r="J1108" s="241"/>
      <c r="K1108" s="241"/>
      <c r="L1108" s="247"/>
      <c r="M1108" s="248"/>
      <c r="N1108" s="249"/>
      <c r="O1108" s="249"/>
      <c r="P1108" s="249"/>
      <c r="Q1108" s="249"/>
      <c r="R1108" s="249"/>
      <c r="S1108" s="249"/>
      <c r="T1108" s="250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1" t="s">
        <v>200</v>
      </c>
      <c r="AU1108" s="251" t="s">
        <v>86</v>
      </c>
      <c r="AV1108" s="13" t="s">
        <v>86</v>
      </c>
      <c r="AW1108" s="13" t="s">
        <v>32</v>
      </c>
      <c r="AX1108" s="13" t="s">
        <v>76</v>
      </c>
      <c r="AY1108" s="251" t="s">
        <v>191</v>
      </c>
    </row>
    <row r="1109" spans="1:51" s="13" customFormat="1" ht="12">
      <c r="A1109" s="13"/>
      <c r="B1109" s="240"/>
      <c r="C1109" s="241"/>
      <c r="D1109" s="242" t="s">
        <v>200</v>
      </c>
      <c r="E1109" s="243" t="s">
        <v>1</v>
      </c>
      <c r="F1109" s="244" t="s">
        <v>707</v>
      </c>
      <c r="G1109" s="241"/>
      <c r="H1109" s="245">
        <v>24.903</v>
      </c>
      <c r="I1109" s="246"/>
      <c r="J1109" s="241"/>
      <c r="K1109" s="241"/>
      <c r="L1109" s="247"/>
      <c r="M1109" s="248"/>
      <c r="N1109" s="249"/>
      <c r="O1109" s="249"/>
      <c r="P1109" s="249"/>
      <c r="Q1109" s="249"/>
      <c r="R1109" s="249"/>
      <c r="S1109" s="249"/>
      <c r="T1109" s="250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1" t="s">
        <v>200</v>
      </c>
      <c r="AU1109" s="251" t="s">
        <v>86</v>
      </c>
      <c r="AV1109" s="13" t="s">
        <v>86</v>
      </c>
      <c r="AW1109" s="13" t="s">
        <v>32</v>
      </c>
      <c r="AX1109" s="13" t="s">
        <v>76</v>
      </c>
      <c r="AY1109" s="251" t="s">
        <v>191</v>
      </c>
    </row>
    <row r="1110" spans="1:51" s="13" customFormat="1" ht="12">
      <c r="A1110" s="13"/>
      <c r="B1110" s="240"/>
      <c r="C1110" s="241"/>
      <c r="D1110" s="242" t="s">
        <v>200</v>
      </c>
      <c r="E1110" s="243" t="s">
        <v>1</v>
      </c>
      <c r="F1110" s="244" t="s">
        <v>729</v>
      </c>
      <c r="G1110" s="241"/>
      <c r="H1110" s="245">
        <v>8.842</v>
      </c>
      <c r="I1110" s="246"/>
      <c r="J1110" s="241"/>
      <c r="K1110" s="241"/>
      <c r="L1110" s="247"/>
      <c r="M1110" s="248"/>
      <c r="N1110" s="249"/>
      <c r="O1110" s="249"/>
      <c r="P1110" s="249"/>
      <c r="Q1110" s="249"/>
      <c r="R1110" s="249"/>
      <c r="S1110" s="249"/>
      <c r="T1110" s="25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1" t="s">
        <v>200</v>
      </c>
      <c r="AU1110" s="251" t="s">
        <v>86</v>
      </c>
      <c r="AV1110" s="13" t="s">
        <v>86</v>
      </c>
      <c r="AW1110" s="13" t="s">
        <v>32</v>
      </c>
      <c r="AX1110" s="13" t="s">
        <v>76</v>
      </c>
      <c r="AY1110" s="251" t="s">
        <v>191</v>
      </c>
    </row>
    <row r="1111" spans="1:51" s="13" customFormat="1" ht="12">
      <c r="A1111" s="13"/>
      <c r="B1111" s="240"/>
      <c r="C1111" s="241"/>
      <c r="D1111" s="242" t="s">
        <v>200</v>
      </c>
      <c r="E1111" s="243" t="s">
        <v>1</v>
      </c>
      <c r="F1111" s="244" t="s">
        <v>730</v>
      </c>
      <c r="G1111" s="241"/>
      <c r="H1111" s="245">
        <v>10.141</v>
      </c>
      <c r="I1111" s="246"/>
      <c r="J1111" s="241"/>
      <c r="K1111" s="241"/>
      <c r="L1111" s="247"/>
      <c r="M1111" s="248"/>
      <c r="N1111" s="249"/>
      <c r="O1111" s="249"/>
      <c r="P1111" s="249"/>
      <c r="Q1111" s="249"/>
      <c r="R1111" s="249"/>
      <c r="S1111" s="249"/>
      <c r="T1111" s="250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1" t="s">
        <v>200</v>
      </c>
      <c r="AU1111" s="251" t="s">
        <v>86</v>
      </c>
      <c r="AV1111" s="13" t="s">
        <v>86</v>
      </c>
      <c r="AW1111" s="13" t="s">
        <v>32</v>
      </c>
      <c r="AX1111" s="13" t="s">
        <v>76</v>
      </c>
      <c r="AY1111" s="251" t="s">
        <v>191</v>
      </c>
    </row>
    <row r="1112" spans="1:51" s="13" customFormat="1" ht="12">
      <c r="A1112" s="13"/>
      <c r="B1112" s="240"/>
      <c r="C1112" s="241"/>
      <c r="D1112" s="242" t="s">
        <v>200</v>
      </c>
      <c r="E1112" s="243" t="s">
        <v>1</v>
      </c>
      <c r="F1112" s="244" t="s">
        <v>731</v>
      </c>
      <c r="G1112" s="241"/>
      <c r="H1112" s="245">
        <v>7.644</v>
      </c>
      <c r="I1112" s="246"/>
      <c r="J1112" s="241"/>
      <c r="K1112" s="241"/>
      <c r="L1112" s="247"/>
      <c r="M1112" s="248"/>
      <c r="N1112" s="249"/>
      <c r="O1112" s="249"/>
      <c r="P1112" s="249"/>
      <c r="Q1112" s="249"/>
      <c r="R1112" s="249"/>
      <c r="S1112" s="249"/>
      <c r="T1112" s="250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1" t="s">
        <v>200</v>
      </c>
      <c r="AU1112" s="251" t="s">
        <v>86</v>
      </c>
      <c r="AV1112" s="13" t="s">
        <v>86</v>
      </c>
      <c r="AW1112" s="13" t="s">
        <v>32</v>
      </c>
      <c r="AX1112" s="13" t="s">
        <v>76</v>
      </c>
      <c r="AY1112" s="251" t="s">
        <v>191</v>
      </c>
    </row>
    <row r="1113" spans="1:51" s="13" customFormat="1" ht="12">
      <c r="A1113" s="13"/>
      <c r="B1113" s="240"/>
      <c r="C1113" s="241"/>
      <c r="D1113" s="242" t="s">
        <v>200</v>
      </c>
      <c r="E1113" s="243" t="s">
        <v>1</v>
      </c>
      <c r="F1113" s="244" t="s">
        <v>1913</v>
      </c>
      <c r="G1113" s="241"/>
      <c r="H1113" s="245">
        <v>30.13</v>
      </c>
      <c r="I1113" s="246"/>
      <c r="J1113" s="241"/>
      <c r="K1113" s="241"/>
      <c r="L1113" s="247"/>
      <c r="M1113" s="248"/>
      <c r="N1113" s="249"/>
      <c r="O1113" s="249"/>
      <c r="P1113" s="249"/>
      <c r="Q1113" s="249"/>
      <c r="R1113" s="249"/>
      <c r="S1113" s="249"/>
      <c r="T1113" s="250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1" t="s">
        <v>200</v>
      </c>
      <c r="AU1113" s="251" t="s">
        <v>86</v>
      </c>
      <c r="AV1113" s="13" t="s">
        <v>86</v>
      </c>
      <c r="AW1113" s="13" t="s">
        <v>32</v>
      </c>
      <c r="AX1113" s="13" t="s">
        <v>76</v>
      </c>
      <c r="AY1113" s="251" t="s">
        <v>191</v>
      </c>
    </row>
    <row r="1114" spans="1:51" s="13" customFormat="1" ht="12">
      <c r="A1114" s="13"/>
      <c r="B1114" s="240"/>
      <c r="C1114" s="241"/>
      <c r="D1114" s="242" t="s">
        <v>200</v>
      </c>
      <c r="E1114" s="243" t="s">
        <v>1</v>
      </c>
      <c r="F1114" s="244" t="s">
        <v>1914</v>
      </c>
      <c r="G1114" s="241"/>
      <c r="H1114" s="245">
        <v>12.067</v>
      </c>
      <c r="I1114" s="246"/>
      <c r="J1114" s="241"/>
      <c r="K1114" s="241"/>
      <c r="L1114" s="247"/>
      <c r="M1114" s="248"/>
      <c r="N1114" s="249"/>
      <c r="O1114" s="249"/>
      <c r="P1114" s="249"/>
      <c r="Q1114" s="249"/>
      <c r="R1114" s="249"/>
      <c r="S1114" s="249"/>
      <c r="T1114" s="250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1" t="s">
        <v>200</v>
      </c>
      <c r="AU1114" s="251" t="s">
        <v>86</v>
      </c>
      <c r="AV1114" s="13" t="s">
        <v>86</v>
      </c>
      <c r="AW1114" s="13" t="s">
        <v>32</v>
      </c>
      <c r="AX1114" s="13" t="s">
        <v>76</v>
      </c>
      <c r="AY1114" s="251" t="s">
        <v>191</v>
      </c>
    </row>
    <row r="1115" spans="1:51" s="13" customFormat="1" ht="12">
      <c r="A1115" s="13"/>
      <c r="B1115" s="240"/>
      <c r="C1115" s="241"/>
      <c r="D1115" s="242" t="s">
        <v>200</v>
      </c>
      <c r="E1115" s="243" t="s">
        <v>1</v>
      </c>
      <c r="F1115" s="244" t="s">
        <v>1915</v>
      </c>
      <c r="G1115" s="241"/>
      <c r="H1115" s="245">
        <v>13.709</v>
      </c>
      <c r="I1115" s="246"/>
      <c r="J1115" s="241"/>
      <c r="K1115" s="241"/>
      <c r="L1115" s="247"/>
      <c r="M1115" s="248"/>
      <c r="N1115" s="249"/>
      <c r="O1115" s="249"/>
      <c r="P1115" s="249"/>
      <c r="Q1115" s="249"/>
      <c r="R1115" s="249"/>
      <c r="S1115" s="249"/>
      <c r="T1115" s="250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1" t="s">
        <v>200</v>
      </c>
      <c r="AU1115" s="251" t="s">
        <v>86</v>
      </c>
      <c r="AV1115" s="13" t="s">
        <v>86</v>
      </c>
      <c r="AW1115" s="13" t="s">
        <v>32</v>
      </c>
      <c r="AX1115" s="13" t="s">
        <v>76</v>
      </c>
      <c r="AY1115" s="251" t="s">
        <v>191</v>
      </c>
    </row>
    <row r="1116" spans="1:51" s="13" customFormat="1" ht="12">
      <c r="A1116" s="13"/>
      <c r="B1116" s="240"/>
      <c r="C1116" s="241"/>
      <c r="D1116" s="242" t="s">
        <v>200</v>
      </c>
      <c r="E1116" s="243" t="s">
        <v>1</v>
      </c>
      <c r="F1116" s="244" t="s">
        <v>1916</v>
      </c>
      <c r="G1116" s="241"/>
      <c r="H1116" s="245">
        <v>13.127</v>
      </c>
      <c r="I1116" s="246"/>
      <c r="J1116" s="241"/>
      <c r="K1116" s="241"/>
      <c r="L1116" s="247"/>
      <c r="M1116" s="248"/>
      <c r="N1116" s="249"/>
      <c r="O1116" s="249"/>
      <c r="P1116" s="249"/>
      <c r="Q1116" s="249"/>
      <c r="R1116" s="249"/>
      <c r="S1116" s="249"/>
      <c r="T1116" s="250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1" t="s">
        <v>200</v>
      </c>
      <c r="AU1116" s="251" t="s">
        <v>86</v>
      </c>
      <c r="AV1116" s="13" t="s">
        <v>86</v>
      </c>
      <c r="AW1116" s="13" t="s">
        <v>32</v>
      </c>
      <c r="AX1116" s="13" t="s">
        <v>76</v>
      </c>
      <c r="AY1116" s="251" t="s">
        <v>191</v>
      </c>
    </row>
    <row r="1117" spans="1:51" s="13" customFormat="1" ht="12">
      <c r="A1117" s="13"/>
      <c r="B1117" s="240"/>
      <c r="C1117" s="241"/>
      <c r="D1117" s="242" t="s">
        <v>200</v>
      </c>
      <c r="E1117" s="243" t="s">
        <v>1</v>
      </c>
      <c r="F1117" s="244" t="s">
        <v>1917</v>
      </c>
      <c r="G1117" s="241"/>
      <c r="H1117" s="245">
        <v>11.802</v>
      </c>
      <c r="I1117" s="246"/>
      <c r="J1117" s="241"/>
      <c r="K1117" s="241"/>
      <c r="L1117" s="247"/>
      <c r="M1117" s="248"/>
      <c r="N1117" s="249"/>
      <c r="O1117" s="249"/>
      <c r="P1117" s="249"/>
      <c r="Q1117" s="249"/>
      <c r="R1117" s="249"/>
      <c r="S1117" s="249"/>
      <c r="T1117" s="25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1" t="s">
        <v>200</v>
      </c>
      <c r="AU1117" s="251" t="s">
        <v>86</v>
      </c>
      <c r="AV1117" s="13" t="s">
        <v>86</v>
      </c>
      <c r="AW1117" s="13" t="s">
        <v>32</v>
      </c>
      <c r="AX1117" s="13" t="s">
        <v>76</v>
      </c>
      <c r="AY1117" s="251" t="s">
        <v>191</v>
      </c>
    </row>
    <row r="1118" spans="1:51" s="13" customFormat="1" ht="12">
      <c r="A1118" s="13"/>
      <c r="B1118" s="240"/>
      <c r="C1118" s="241"/>
      <c r="D1118" s="242" t="s">
        <v>200</v>
      </c>
      <c r="E1118" s="243" t="s">
        <v>1</v>
      </c>
      <c r="F1118" s="244" t="s">
        <v>1918</v>
      </c>
      <c r="G1118" s="241"/>
      <c r="H1118" s="245">
        <v>12.017</v>
      </c>
      <c r="I1118" s="246"/>
      <c r="J1118" s="241"/>
      <c r="K1118" s="241"/>
      <c r="L1118" s="247"/>
      <c r="M1118" s="248"/>
      <c r="N1118" s="249"/>
      <c r="O1118" s="249"/>
      <c r="P1118" s="249"/>
      <c r="Q1118" s="249"/>
      <c r="R1118" s="249"/>
      <c r="S1118" s="249"/>
      <c r="T1118" s="25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1" t="s">
        <v>200</v>
      </c>
      <c r="AU1118" s="251" t="s">
        <v>86</v>
      </c>
      <c r="AV1118" s="13" t="s">
        <v>86</v>
      </c>
      <c r="AW1118" s="13" t="s">
        <v>32</v>
      </c>
      <c r="AX1118" s="13" t="s">
        <v>76</v>
      </c>
      <c r="AY1118" s="251" t="s">
        <v>191</v>
      </c>
    </row>
    <row r="1119" spans="1:51" s="14" customFormat="1" ht="12">
      <c r="A1119" s="14"/>
      <c r="B1119" s="252"/>
      <c r="C1119" s="253"/>
      <c r="D1119" s="242" t="s">
        <v>200</v>
      </c>
      <c r="E1119" s="254" t="s">
        <v>1</v>
      </c>
      <c r="F1119" s="255" t="s">
        <v>214</v>
      </c>
      <c r="G1119" s="253"/>
      <c r="H1119" s="256">
        <v>308.776</v>
      </c>
      <c r="I1119" s="257"/>
      <c r="J1119" s="253"/>
      <c r="K1119" s="253"/>
      <c r="L1119" s="258"/>
      <c r="M1119" s="259"/>
      <c r="N1119" s="260"/>
      <c r="O1119" s="260"/>
      <c r="P1119" s="260"/>
      <c r="Q1119" s="260"/>
      <c r="R1119" s="260"/>
      <c r="S1119" s="260"/>
      <c r="T1119" s="26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2" t="s">
        <v>200</v>
      </c>
      <c r="AU1119" s="262" t="s">
        <v>86</v>
      </c>
      <c r="AV1119" s="14" t="s">
        <v>198</v>
      </c>
      <c r="AW1119" s="14" t="s">
        <v>32</v>
      </c>
      <c r="AX1119" s="14" t="s">
        <v>84</v>
      </c>
      <c r="AY1119" s="262" t="s">
        <v>191</v>
      </c>
    </row>
    <row r="1120" spans="1:65" s="2" customFormat="1" ht="24.15" customHeight="1">
      <c r="A1120" s="39"/>
      <c r="B1120" s="40"/>
      <c r="C1120" s="227" t="s">
        <v>1919</v>
      </c>
      <c r="D1120" s="227" t="s">
        <v>193</v>
      </c>
      <c r="E1120" s="228" t="s">
        <v>1920</v>
      </c>
      <c r="F1120" s="229" t="s">
        <v>1921</v>
      </c>
      <c r="G1120" s="230" t="s">
        <v>196</v>
      </c>
      <c r="H1120" s="231">
        <v>308.776</v>
      </c>
      <c r="I1120" s="232"/>
      <c r="J1120" s="233">
        <f>ROUND(I1120*H1120,2)</f>
        <v>0</v>
      </c>
      <c r="K1120" s="229" t="s">
        <v>210</v>
      </c>
      <c r="L1120" s="45"/>
      <c r="M1120" s="234" t="s">
        <v>1</v>
      </c>
      <c r="N1120" s="235" t="s">
        <v>41</v>
      </c>
      <c r="O1120" s="92"/>
      <c r="P1120" s="236">
        <f>O1120*H1120</f>
        <v>0</v>
      </c>
      <c r="Q1120" s="236">
        <v>0.0015</v>
      </c>
      <c r="R1120" s="236">
        <f>Q1120*H1120</f>
        <v>0.463164</v>
      </c>
      <c r="S1120" s="236">
        <v>0</v>
      </c>
      <c r="T1120" s="237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38" t="s">
        <v>309</v>
      </c>
      <c r="AT1120" s="238" t="s">
        <v>193</v>
      </c>
      <c r="AU1120" s="238" t="s">
        <v>86</v>
      </c>
      <c r="AY1120" s="18" t="s">
        <v>191</v>
      </c>
      <c r="BE1120" s="239">
        <f>IF(N1120="základní",J1120,0)</f>
        <v>0</v>
      </c>
      <c r="BF1120" s="239">
        <f>IF(N1120="snížená",J1120,0)</f>
        <v>0</v>
      </c>
      <c r="BG1120" s="239">
        <f>IF(N1120="zákl. přenesená",J1120,0)</f>
        <v>0</v>
      </c>
      <c r="BH1120" s="239">
        <f>IF(N1120="sníž. přenesená",J1120,0)</f>
        <v>0</v>
      </c>
      <c r="BI1120" s="239">
        <f>IF(N1120="nulová",J1120,0)</f>
        <v>0</v>
      </c>
      <c r="BJ1120" s="18" t="s">
        <v>84</v>
      </c>
      <c r="BK1120" s="239">
        <f>ROUND(I1120*H1120,2)</f>
        <v>0</v>
      </c>
      <c r="BL1120" s="18" t="s">
        <v>309</v>
      </c>
      <c r="BM1120" s="238" t="s">
        <v>1922</v>
      </c>
    </row>
    <row r="1121" spans="1:51" s="15" customFormat="1" ht="12">
      <c r="A1121" s="15"/>
      <c r="B1121" s="263"/>
      <c r="C1121" s="264"/>
      <c r="D1121" s="242" t="s">
        <v>200</v>
      </c>
      <c r="E1121" s="265" t="s">
        <v>1</v>
      </c>
      <c r="F1121" s="266" t="s">
        <v>688</v>
      </c>
      <c r="G1121" s="264"/>
      <c r="H1121" s="265" t="s">
        <v>1</v>
      </c>
      <c r="I1121" s="267"/>
      <c r="J1121" s="264"/>
      <c r="K1121" s="264"/>
      <c r="L1121" s="268"/>
      <c r="M1121" s="269"/>
      <c r="N1121" s="270"/>
      <c r="O1121" s="270"/>
      <c r="P1121" s="270"/>
      <c r="Q1121" s="270"/>
      <c r="R1121" s="270"/>
      <c r="S1121" s="270"/>
      <c r="T1121" s="271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72" t="s">
        <v>200</v>
      </c>
      <c r="AU1121" s="272" t="s">
        <v>86</v>
      </c>
      <c r="AV1121" s="15" t="s">
        <v>84</v>
      </c>
      <c r="AW1121" s="15" t="s">
        <v>32</v>
      </c>
      <c r="AX1121" s="15" t="s">
        <v>76</v>
      </c>
      <c r="AY1121" s="272" t="s">
        <v>191</v>
      </c>
    </row>
    <row r="1122" spans="1:51" s="13" customFormat="1" ht="12">
      <c r="A1122" s="13"/>
      <c r="B1122" s="240"/>
      <c r="C1122" s="241"/>
      <c r="D1122" s="242" t="s">
        <v>200</v>
      </c>
      <c r="E1122" s="243" t="s">
        <v>1</v>
      </c>
      <c r="F1122" s="244" t="s">
        <v>724</v>
      </c>
      <c r="G1122" s="241"/>
      <c r="H1122" s="245">
        <v>19.293</v>
      </c>
      <c r="I1122" s="246"/>
      <c r="J1122" s="241"/>
      <c r="K1122" s="241"/>
      <c r="L1122" s="247"/>
      <c r="M1122" s="248"/>
      <c r="N1122" s="249"/>
      <c r="O1122" s="249"/>
      <c r="P1122" s="249"/>
      <c r="Q1122" s="249"/>
      <c r="R1122" s="249"/>
      <c r="S1122" s="249"/>
      <c r="T1122" s="250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1" t="s">
        <v>200</v>
      </c>
      <c r="AU1122" s="251" t="s">
        <v>86</v>
      </c>
      <c r="AV1122" s="13" t="s">
        <v>86</v>
      </c>
      <c r="AW1122" s="13" t="s">
        <v>32</v>
      </c>
      <c r="AX1122" s="13" t="s">
        <v>76</v>
      </c>
      <c r="AY1122" s="251" t="s">
        <v>191</v>
      </c>
    </row>
    <row r="1123" spans="1:51" s="13" customFormat="1" ht="12">
      <c r="A1123" s="13"/>
      <c r="B1123" s="240"/>
      <c r="C1123" s="241"/>
      <c r="D1123" s="242" t="s">
        <v>200</v>
      </c>
      <c r="E1123" s="243" t="s">
        <v>1</v>
      </c>
      <c r="F1123" s="244" t="s">
        <v>725</v>
      </c>
      <c r="G1123" s="241"/>
      <c r="H1123" s="245">
        <v>7.992</v>
      </c>
      <c r="I1123" s="246"/>
      <c r="J1123" s="241"/>
      <c r="K1123" s="241"/>
      <c r="L1123" s="247"/>
      <c r="M1123" s="248"/>
      <c r="N1123" s="249"/>
      <c r="O1123" s="249"/>
      <c r="P1123" s="249"/>
      <c r="Q1123" s="249"/>
      <c r="R1123" s="249"/>
      <c r="S1123" s="249"/>
      <c r="T1123" s="250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1" t="s">
        <v>200</v>
      </c>
      <c r="AU1123" s="251" t="s">
        <v>86</v>
      </c>
      <c r="AV1123" s="13" t="s">
        <v>86</v>
      </c>
      <c r="AW1123" s="13" t="s">
        <v>32</v>
      </c>
      <c r="AX1123" s="13" t="s">
        <v>76</v>
      </c>
      <c r="AY1123" s="251" t="s">
        <v>191</v>
      </c>
    </row>
    <row r="1124" spans="1:51" s="13" customFormat="1" ht="12">
      <c r="A1124" s="13"/>
      <c r="B1124" s="240"/>
      <c r="C1124" s="241"/>
      <c r="D1124" s="242" t="s">
        <v>200</v>
      </c>
      <c r="E1124" s="243" t="s">
        <v>1</v>
      </c>
      <c r="F1124" s="244" t="s">
        <v>1906</v>
      </c>
      <c r="G1124" s="241"/>
      <c r="H1124" s="245">
        <v>22.437</v>
      </c>
      <c r="I1124" s="246"/>
      <c r="J1124" s="241"/>
      <c r="K1124" s="241"/>
      <c r="L1124" s="247"/>
      <c r="M1124" s="248"/>
      <c r="N1124" s="249"/>
      <c r="O1124" s="249"/>
      <c r="P1124" s="249"/>
      <c r="Q1124" s="249"/>
      <c r="R1124" s="249"/>
      <c r="S1124" s="249"/>
      <c r="T1124" s="250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1" t="s">
        <v>200</v>
      </c>
      <c r="AU1124" s="251" t="s">
        <v>86</v>
      </c>
      <c r="AV1124" s="13" t="s">
        <v>86</v>
      </c>
      <c r="AW1124" s="13" t="s">
        <v>32</v>
      </c>
      <c r="AX1124" s="13" t="s">
        <v>76</v>
      </c>
      <c r="AY1124" s="251" t="s">
        <v>191</v>
      </c>
    </row>
    <row r="1125" spans="1:51" s="13" customFormat="1" ht="12">
      <c r="A1125" s="13"/>
      <c r="B1125" s="240"/>
      <c r="C1125" s="241"/>
      <c r="D1125" s="242" t="s">
        <v>200</v>
      </c>
      <c r="E1125" s="243" t="s">
        <v>1</v>
      </c>
      <c r="F1125" s="244" t="s">
        <v>1907</v>
      </c>
      <c r="G1125" s="241"/>
      <c r="H1125" s="245">
        <v>19.199</v>
      </c>
      <c r="I1125" s="246"/>
      <c r="J1125" s="241"/>
      <c r="K1125" s="241"/>
      <c r="L1125" s="247"/>
      <c r="M1125" s="248"/>
      <c r="N1125" s="249"/>
      <c r="O1125" s="249"/>
      <c r="P1125" s="249"/>
      <c r="Q1125" s="249"/>
      <c r="R1125" s="249"/>
      <c r="S1125" s="249"/>
      <c r="T1125" s="25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51" t="s">
        <v>200</v>
      </c>
      <c r="AU1125" s="251" t="s">
        <v>86</v>
      </c>
      <c r="AV1125" s="13" t="s">
        <v>86</v>
      </c>
      <c r="AW1125" s="13" t="s">
        <v>32</v>
      </c>
      <c r="AX1125" s="13" t="s">
        <v>76</v>
      </c>
      <c r="AY1125" s="251" t="s">
        <v>191</v>
      </c>
    </row>
    <row r="1126" spans="1:51" s="13" customFormat="1" ht="12">
      <c r="A1126" s="13"/>
      <c r="B1126" s="240"/>
      <c r="C1126" s="241"/>
      <c r="D1126" s="242" t="s">
        <v>200</v>
      </c>
      <c r="E1126" s="243" t="s">
        <v>1</v>
      </c>
      <c r="F1126" s="244" t="s">
        <v>1908</v>
      </c>
      <c r="G1126" s="241"/>
      <c r="H1126" s="245">
        <v>15.176</v>
      </c>
      <c r="I1126" s="246"/>
      <c r="J1126" s="241"/>
      <c r="K1126" s="241"/>
      <c r="L1126" s="247"/>
      <c r="M1126" s="248"/>
      <c r="N1126" s="249"/>
      <c r="O1126" s="249"/>
      <c r="P1126" s="249"/>
      <c r="Q1126" s="249"/>
      <c r="R1126" s="249"/>
      <c r="S1126" s="249"/>
      <c r="T1126" s="250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1" t="s">
        <v>200</v>
      </c>
      <c r="AU1126" s="251" t="s">
        <v>86</v>
      </c>
      <c r="AV1126" s="13" t="s">
        <v>86</v>
      </c>
      <c r="AW1126" s="13" t="s">
        <v>32</v>
      </c>
      <c r="AX1126" s="13" t="s">
        <v>76</v>
      </c>
      <c r="AY1126" s="251" t="s">
        <v>191</v>
      </c>
    </row>
    <row r="1127" spans="1:51" s="13" customFormat="1" ht="12">
      <c r="A1127" s="13"/>
      <c r="B1127" s="240"/>
      <c r="C1127" s="241"/>
      <c r="D1127" s="242" t="s">
        <v>200</v>
      </c>
      <c r="E1127" s="243" t="s">
        <v>1</v>
      </c>
      <c r="F1127" s="244" t="s">
        <v>1909</v>
      </c>
      <c r="G1127" s="241"/>
      <c r="H1127" s="245">
        <v>12.504</v>
      </c>
      <c r="I1127" s="246"/>
      <c r="J1127" s="241"/>
      <c r="K1127" s="241"/>
      <c r="L1127" s="247"/>
      <c r="M1127" s="248"/>
      <c r="N1127" s="249"/>
      <c r="O1127" s="249"/>
      <c r="P1127" s="249"/>
      <c r="Q1127" s="249"/>
      <c r="R1127" s="249"/>
      <c r="S1127" s="249"/>
      <c r="T1127" s="250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1" t="s">
        <v>200</v>
      </c>
      <c r="AU1127" s="251" t="s">
        <v>86</v>
      </c>
      <c r="AV1127" s="13" t="s">
        <v>86</v>
      </c>
      <c r="AW1127" s="13" t="s">
        <v>32</v>
      </c>
      <c r="AX1127" s="13" t="s">
        <v>76</v>
      </c>
      <c r="AY1127" s="251" t="s">
        <v>191</v>
      </c>
    </row>
    <row r="1128" spans="1:51" s="13" customFormat="1" ht="12">
      <c r="A1128" s="13"/>
      <c r="B1128" s="240"/>
      <c r="C1128" s="241"/>
      <c r="D1128" s="242" t="s">
        <v>200</v>
      </c>
      <c r="E1128" s="243" t="s">
        <v>1</v>
      </c>
      <c r="F1128" s="244" t="s">
        <v>1910</v>
      </c>
      <c r="G1128" s="241"/>
      <c r="H1128" s="245">
        <v>6.88</v>
      </c>
      <c r="I1128" s="246"/>
      <c r="J1128" s="241"/>
      <c r="K1128" s="241"/>
      <c r="L1128" s="247"/>
      <c r="M1128" s="248"/>
      <c r="N1128" s="249"/>
      <c r="O1128" s="249"/>
      <c r="P1128" s="249"/>
      <c r="Q1128" s="249"/>
      <c r="R1128" s="249"/>
      <c r="S1128" s="249"/>
      <c r="T1128" s="250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1" t="s">
        <v>200</v>
      </c>
      <c r="AU1128" s="251" t="s">
        <v>86</v>
      </c>
      <c r="AV1128" s="13" t="s">
        <v>86</v>
      </c>
      <c r="AW1128" s="13" t="s">
        <v>32</v>
      </c>
      <c r="AX1128" s="13" t="s">
        <v>76</v>
      </c>
      <c r="AY1128" s="251" t="s">
        <v>191</v>
      </c>
    </row>
    <row r="1129" spans="1:51" s="13" customFormat="1" ht="12">
      <c r="A1129" s="13"/>
      <c r="B1129" s="240"/>
      <c r="C1129" s="241"/>
      <c r="D1129" s="242" t="s">
        <v>200</v>
      </c>
      <c r="E1129" s="243" t="s">
        <v>1</v>
      </c>
      <c r="F1129" s="244" t="s">
        <v>1911</v>
      </c>
      <c r="G1129" s="241"/>
      <c r="H1129" s="245">
        <v>11.201</v>
      </c>
      <c r="I1129" s="246"/>
      <c r="J1129" s="241"/>
      <c r="K1129" s="241"/>
      <c r="L1129" s="247"/>
      <c r="M1129" s="248"/>
      <c r="N1129" s="249"/>
      <c r="O1129" s="249"/>
      <c r="P1129" s="249"/>
      <c r="Q1129" s="249"/>
      <c r="R1129" s="249"/>
      <c r="S1129" s="249"/>
      <c r="T1129" s="25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51" t="s">
        <v>200</v>
      </c>
      <c r="AU1129" s="251" t="s">
        <v>86</v>
      </c>
      <c r="AV1129" s="13" t="s">
        <v>86</v>
      </c>
      <c r="AW1129" s="13" t="s">
        <v>32</v>
      </c>
      <c r="AX1129" s="13" t="s">
        <v>76</v>
      </c>
      <c r="AY1129" s="251" t="s">
        <v>191</v>
      </c>
    </row>
    <row r="1130" spans="1:51" s="13" customFormat="1" ht="12">
      <c r="A1130" s="13"/>
      <c r="B1130" s="240"/>
      <c r="C1130" s="241"/>
      <c r="D1130" s="242" t="s">
        <v>200</v>
      </c>
      <c r="E1130" s="243" t="s">
        <v>1</v>
      </c>
      <c r="F1130" s="244" t="s">
        <v>727</v>
      </c>
      <c r="G1130" s="241"/>
      <c r="H1130" s="245">
        <v>19.245</v>
      </c>
      <c r="I1130" s="246"/>
      <c r="J1130" s="241"/>
      <c r="K1130" s="241"/>
      <c r="L1130" s="247"/>
      <c r="M1130" s="248"/>
      <c r="N1130" s="249"/>
      <c r="O1130" s="249"/>
      <c r="P1130" s="249"/>
      <c r="Q1130" s="249"/>
      <c r="R1130" s="249"/>
      <c r="S1130" s="249"/>
      <c r="T1130" s="250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51" t="s">
        <v>200</v>
      </c>
      <c r="AU1130" s="251" t="s">
        <v>86</v>
      </c>
      <c r="AV1130" s="13" t="s">
        <v>86</v>
      </c>
      <c r="AW1130" s="13" t="s">
        <v>32</v>
      </c>
      <c r="AX1130" s="13" t="s">
        <v>76</v>
      </c>
      <c r="AY1130" s="251" t="s">
        <v>191</v>
      </c>
    </row>
    <row r="1131" spans="1:51" s="13" customFormat="1" ht="12">
      <c r="A1131" s="13"/>
      <c r="B1131" s="240"/>
      <c r="C1131" s="241"/>
      <c r="D1131" s="242" t="s">
        <v>200</v>
      </c>
      <c r="E1131" s="243" t="s">
        <v>1</v>
      </c>
      <c r="F1131" s="244" t="s">
        <v>728</v>
      </c>
      <c r="G1131" s="241"/>
      <c r="H1131" s="245">
        <v>8.136</v>
      </c>
      <c r="I1131" s="246"/>
      <c r="J1131" s="241"/>
      <c r="K1131" s="241"/>
      <c r="L1131" s="247"/>
      <c r="M1131" s="248"/>
      <c r="N1131" s="249"/>
      <c r="O1131" s="249"/>
      <c r="P1131" s="249"/>
      <c r="Q1131" s="249"/>
      <c r="R1131" s="249"/>
      <c r="S1131" s="249"/>
      <c r="T1131" s="250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1" t="s">
        <v>200</v>
      </c>
      <c r="AU1131" s="251" t="s">
        <v>86</v>
      </c>
      <c r="AV1131" s="13" t="s">
        <v>86</v>
      </c>
      <c r="AW1131" s="13" t="s">
        <v>32</v>
      </c>
      <c r="AX1131" s="13" t="s">
        <v>76</v>
      </c>
      <c r="AY1131" s="251" t="s">
        <v>191</v>
      </c>
    </row>
    <row r="1132" spans="1:51" s="13" customFormat="1" ht="12">
      <c r="A1132" s="13"/>
      <c r="B1132" s="240"/>
      <c r="C1132" s="241"/>
      <c r="D1132" s="242" t="s">
        <v>200</v>
      </c>
      <c r="E1132" s="243" t="s">
        <v>1</v>
      </c>
      <c r="F1132" s="244" t="s">
        <v>1912</v>
      </c>
      <c r="G1132" s="241"/>
      <c r="H1132" s="245">
        <v>22.331</v>
      </c>
      <c r="I1132" s="246"/>
      <c r="J1132" s="241"/>
      <c r="K1132" s="241"/>
      <c r="L1132" s="247"/>
      <c r="M1132" s="248"/>
      <c r="N1132" s="249"/>
      <c r="O1132" s="249"/>
      <c r="P1132" s="249"/>
      <c r="Q1132" s="249"/>
      <c r="R1132" s="249"/>
      <c r="S1132" s="249"/>
      <c r="T1132" s="250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1" t="s">
        <v>200</v>
      </c>
      <c r="AU1132" s="251" t="s">
        <v>86</v>
      </c>
      <c r="AV1132" s="13" t="s">
        <v>86</v>
      </c>
      <c r="AW1132" s="13" t="s">
        <v>32</v>
      </c>
      <c r="AX1132" s="13" t="s">
        <v>76</v>
      </c>
      <c r="AY1132" s="251" t="s">
        <v>191</v>
      </c>
    </row>
    <row r="1133" spans="1:51" s="13" customFormat="1" ht="12">
      <c r="A1133" s="13"/>
      <c r="B1133" s="240"/>
      <c r="C1133" s="241"/>
      <c r="D1133" s="242" t="s">
        <v>200</v>
      </c>
      <c r="E1133" s="243" t="s">
        <v>1</v>
      </c>
      <c r="F1133" s="244" t="s">
        <v>707</v>
      </c>
      <c r="G1133" s="241"/>
      <c r="H1133" s="245">
        <v>24.903</v>
      </c>
      <c r="I1133" s="246"/>
      <c r="J1133" s="241"/>
      <c r="K1133" s="241"/>
      <c r="L1133" s="247"/>
      <c r="M1133" s="248"/>
      <c r="N1133" s="249"/>
      <c r="O1133" s="249"/>
      <c r="P1133" s="249"/>
      <c r="Q1133" s="249"/>
      <c r="R1133" s="249"/>
      <c r="S1133" s="249"/>
      <c r="T1133" s="250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51" t="s">
        <v>200</v>
      </c>
      <c r="AU1133" s="251" t="s">
        <v>86</v>
      </c>
      <c r="AV1133" s="13" t="s">
        <v>86</v>
      </c>
      <c r="AW1133" s="13" t="s">
        <v>32</v>
      </c>
      <c r="AX1133" s="13" t="s">
        <v>76</v>
      </c>
      <c r="AY1133" s="251" t="s">
        <v>191</v>
      </c>
    </row>
    <row r="1134" spans="1:51" s="13" customFormat="1" ht="12">
      <c r="A1134" s="13"/>
      <c r="B1134" s="240"/>
      <c r="C1134" s="241"/>
      <c r="D1134" s="242" t="s">
        <v>200</v>
      </c>
      <c r="E1134" s="243" t="s">
        <v>1</v>
      </c>
      <c r="F1134" s="244" t="s">
        <v>729</v>
      </c>
      <c r="G1134" s="241"/>
      <c r="H1134" s="245">
        <v>8.842</v>
      </c>
      <c r="I1134" s="246"/>
      <c r="J1134" s="241"/>
      <c r="K1134" s="241"/>
      <c r="L1134" s="247"/>
      <c r="M1134" s="248"/>
      <c r="N1134" s="249"/>
      <c r="O1134" s="249"/>
      <c r="P1134" s="249"/>
      <c r="Q1134" s="249"/>
      <c r="R1134" s="249"/>
      <c r="S1134" s="249"/>
      <c r="T1134" s="250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1" t="s">
        <v>200</v>
      </c>
      <c r="AU1134" s="251" t="s">
        <v>86</v>
      </c>
      <c r="AV1134" s="13" t="s">
        <v>86</v>
      </c>
      <c r="AW1134" s="13" t="s">
        <v>32</v>
      </c>
      <c r="AX1134" s="13" t="s">
        <v>76</v>
      </c>
      <c r="AY1134" s="251" t="s">
        <v>191</v>
      </c>
    </row>
    <row r="1135" spans="1:51" s="13" customFormat="1" ht="12">
      <c r="A1135" s="13"/>
      <c r="B1135" s="240"/>
      <c r="C1135" s="241"/>
      <c r="D1135" s="242" t="s">
        <v>200</v>
      </c>
      <c r="E1135" s="243" t="s">
        <v>1</v>
      </c>
      <c r="F1135" s="244" t="s">
        <v>730</v>
      </c>
      <c r="G1135" s="241"/>
      <c r="H1135" s="245">
        <v>10.141</v>
      </c>
      <c r="I1135" s="246"/>
      <c r="J1135" s="241"/>
      <c r="K1135" s="241"/>
      <c r="L1135" s="247"/>
      <c r="M1135" s="248"/>
      <c r="N1135" s="249"/>
      <c r="O1135" s="249"/>
      <c r="P1135" s="249"/>
      <c r="Q1135" s="249"/>
      <c r="R1135" s="249"/>
      <c r="S1135" s="249"/>
      <c r="T1135" s="250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51" t="s">
        <v>200</v>
      </c>
      <c r="AU1135" s="251" t="s">
        <v>86</v>
      </c>
      <c r="AV1135" s="13" t="s">
        <v>86</v>
      </c>
      <c r="AW1135" s="13" t="s">
        <v>32</v>
      </c>
      <c r="AX1135" s="13" t="s">
        <v>76</v>
      </c>
      <c r="AY1135" s="251" t="s">
        <v>191</v>
      </c>
    </row>
    <row r="1136" spans="1:51" s="13" customFormat="1" ht="12">
      <c r="A1136" s="13"/>
      <c r="B1136" s="240"/>
      <c r="C1136" s="241"/>
      <c r="D1136" s="242" t="s">
        <v>200</v>
      </c>
      <c r="E1136" s="243" t="s">
        <v>1</v>
      </c>
      <c r="F1136" s="244" t="s">
        <v>731</v>
      </c>
      <c r="G1136" s="241"/>
      <c r="H1136" s="245">
        <v>7.644</v>
      </c>
      <c r="I1136" s="246"/>
      <c r="J1136" s="241"/>
      <c r="K1136" s="241"/>
      <c r="L1136" s="247"/>
      <c r="M1136" s="248"/>
      <c r="N1136" s="249"/>
      <c r="O1136" s="249"/>
      <c r="P1136" s="249"/>
      <c r="Q1136" s="249"/>
      <c r="R1136" s="249"/>
      <c r="S1136" s="249"/>
      <c r="T1136" s="250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1" t="s">
        <v>200</v>
      </c>
      <c r="AU1136" s="251" t="s">
        <v>86</v>
      </c>
      <c r="AV1136" s="13" t="s">
        <v>86</v>
      </c>
      <c r="AW1136" s="13" t="s">
        <v>32</v>
      </c>
      <c r="AX1136" s="13" t="s">
        <v>76</v>
      </c>
      <c r="AY1136" s="251" t="s">
        <v>191</v>
      </c>
    </row>
    <row r="1137" spans="1:51" s="13" customFormat="1" ht="12">
      <c r="A1137" s="13"/>
      <c r="B1137" s="240"/>
      <c r="C1137" s="241"/>
      <c r="D1137" s="242" t="s">
        <v>200</v>
      </c>
      <c r="E1137" s="243" t="s">
        <v>1</v>
      </c>
      <c r="F1137" s="244" t="s">
        <v>1913</v>
      </c>
      <c r="G1137" s="241"/>
      <c r="H1137" s="245">
        <v>30.13</v>
      </c>
      <c r="I1137" s="246"/>
      <c r="J1137" s="241"/>
      <c r="K1137" s="241"/>
      <c r="L1137" s="247"/>
      <c r="M1137" s="248"/>
      <c r="N1137" s="249"/>
      <c r="O1137" s="249"/>
      <c r="P1137" s="249"/>
      <c r="Q1137" s="249"/>
      <c r="R1137" s="249"/>
      <c r="S1137" s="249"/>
      <c r="T1137" s="25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1" t="s">
        <v>200</v>
      </c>
      <c r="AU1137" s="251" t="s">
        <v>86</v>
      </c>
      <c r="AV1137" s="13" t="s">
        <v>86</v>
      </c>
      <c r="AW1137" s="13" t="s">
        <v>32</v>
      </c>
      <c r="AX1137" s="13" t="s">
        <v>76</v>
      </c>
      <c r="AY1137" s="251" t="s">
        <v>191</v>
      </c>
    </row>
    <row r="1138" spans="1:51" s="13" customFormat="1" ht="12">
      <c r="A1138" s="13"/>
      <c r="B1138" s="240"/>
      <c r="C1138" s="241"/>
      <c r="D1138" s="242" t="s">
        <v>200</v>
      </c>
      <c r="E1138" s="243" t="s">
        <v>1</v>
      </c>
      <c r="F1138" s="244" t="s">
        <v>1914</v>
      </c>
      <c r="G1138" s="241"/>
      <c r="H1138" s="245">
        <v>12.067</v>
      </c>
      <c r="I1138" s="246"/>
      <c r="J1138" s="241"/>
      <c r="K1138" s="241"/>
      <c r="L1138" s="247"/>
      <c r="M1138" s="248"/>
      <c r="N1138" s="249"/>
      <c r="O1138" s="249"/>
      <c r="P1138" s="249"/>
      <c r="Q1138" s="249"/>
      <c r="R1138" s="249"/>
      <c r="S1138" s="249"/>
      <c r="T1138" s="25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51" t="s">
        <v>200</v>
      </c>
      <c r="AU1138" s="251" t="s">
        <v>86</v>
      </c>
      <c r="AV1138" s="13" t="s">
        <v>86</v>
      </c>
      <c r="AW1138" s="13" t="s">
        <v>32</v>
      </c>
      <c r="AX1138" s="13" t="s">
        <v>76</v>
      </c>
      <c r="AY1138" s="251" t="s">
        <v>191</v>
      </c>
    </row>
    <row r="1139" spans="1:51" s="13" customFormat="1" ht="12">
      <c r="A1139" s="13"/>
      <c r="B1139" s="240"/>
      <c r="C1139" s="241"/>
      <c r="D1139" s="242" t="s">
        <v>200</v>
      </c>
      <c r="E1139" s="243" t="s">
        <v>1</v>
      </c>
      <c r="F1139" s="244" t="s">
        <v>1915</v>
      </c>
      <c r="G1139" s="241"/>
      <c r="H1139" s="245">
        <v>13.709</v>
      </c>
      <c r="I1139" s="246"/>
      <c r="J1139" s="241"/>
      <c r="K1139" s="241"/>
      <c r="L1139" s="247"/>
      <c r="M1139" s="248"/>
      <c r="N1139" s="249"/>
      <c r="O1139" s="249"/>
      <c r="P1139" s="249"/>
      <c r="Q1139" s="249"/>
      <c r="R1139" s="249"/>
      <c r="S1139" s="249"/>
      <c r="T1139" s="250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1" t="s">
        <v>200</v>
      </c>
      <c r="AU1139" s="251" t="s">
        <v>86</v>
      </c>
      <c r="AV1139" s="13" t="s">
        <v>86</v>
      </c>
      <c r="AW1139" s="13" t="s">
        <v>32</v>
      </c>
      <c r="AX1139" s="13" t="s">
        <v>76</v>
      </c>
      <c r="AY1139" s="251" t="s">
        <v>191</v>
      </c>
    </row>
    <row r="1140" spans="1:51" s="13" customFormat="1" ht="12">
      <c r="A1140" s="13"/>
      <c r="B1140" s="240"/>
      <c r="C1140" s="241"/>
      <c r="D1140" s="242" t="s">
        <v>200</v>
      </c>
      <c r="E1140" s="243" t="s">
        <v>1</v>
      </c>
      <c r="F1140" s="244" t="s">
        <v>1916</v>
      </c>
      <c r="G1140" s="241"/>
      <c r="H1140" s="245">
        <v>13.127</v>
      </c>
      <c r="I1140" s="246"/>
      <c r="J1140" s="241"/>
      <c r="K1140" s="241"/>
      <c r="L1140" s="247"/>
      <c r="M1140" s="248"/>
      <c r="N1140" s="249"/>
      <c r="O1140" s="249"/>
      <c r="P1140" s="249"/>
      <c r="Q1140" s="249"/>
      <c r="R1140" s="249"/>
      <c r="S1140" s="249"/>
      <c r="T1140" s="250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51" t="s">
        <v>200</v>
      </c>
      <c r="AU1140" s="251" t="s">
        <v>86</v>
      </c>
      <c r="AV1140" s="13" t="s">
        <v>86</v>
      </c>
      <c r="AW1140" s="13" t="s">
        <v>32</v>
      </c>
      <c r="AX1140" s="13" t="s">
        <v>76</v>
      </c>
      <c r="AY1140" s="251" t="s">
        <v>191</v>
      </c>
    </row>
    <row r="1141" spans="1:51" s="13" customFormat="1" ht="12">
      <c r="A1141" s="13"/>
      <c r="B1141" s="240"/>
      <c r="C1141" s="241"/>
      <c r="D1141" s="242" t="s">
        <v>200</v>
      </c>
      <c r="E1141" s="243" t="s">
        <v>1</v>
      </c>
      <c r="F1141" s="244" t="s">
        <v>1917</v>
      </c>
      <c r="G1141" s="241"/>
      <c r="H1141" s="245">
        <v>11.802</v>
      </c>
      <c r="I1141" s="246"/>
      <c r="J1141" s="241"/>
      <c r="K1141" s="241"/>
      <c r="L1141" s="247"/>
      <c r="M1141" s="248"/>
      <c r="N1141" s="249"/>
      <c r="O1141" s="249"/>
      <c r="P1141" s="249"/>
      <c r="Q1141" s="249"/>
      <c r="R1141" s="249"/>
      <c r="S1141" s="249"/>
      <c r="T1141" s="250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51" t="s">
        <v>200</v>
      </c>
      <c r="AU1141" s="251" t="s">
        <v>86</v>
      </c>
      <c r="AV1141" s="13" t="s">
        <v>86</v>
      </c>
      <c r="AW1141" s="13" t="s">
        <v>32</v>
      </c>
      <c r="AX1141" s="13" t="s">
        <v>76</v>
      </c>
      <c r="AY1141" s="251" t="s">
        <v>191</v>
      </c>
    </row>
    <row r="1142" spans="1:51" s="13" customFormat="1" ht="12">
      <c r="A1142" s="13"/>
      <c r="B1142" s="240"/>
      <c r="C1142" s="241"/>
      <c r="D1142" s="242" t="s">
        <v>200</v>
      </c>
      <c r="E1142" s="243" t="s">
        <v>1</v>
      </c>
      <c r="F1142" s="244" t="s">
        <v>1918</v>
      </c>
      <c r="G1142" s="241"/>
      <c r="H1142" s="245">
        <v>12.017</v>
      </c>
      <c r="I1142" s="246"/>
      <c r="J1142" s="241"/>
      <c r="K1142" s="241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1" t="s">
        <v>200</v>
      </c>
      <c r="AU1142" s="251" t="s">
        <v>86</v>
      </c>
      <c r="AV1142" s="13" t="s">
        <v>86</v>
      </c>
      <c r="AW1142" s="13" t="s">
        <v>32</v>
      </c>
      <c r="AX1142" s="13" t="s">
        <v>76</v>
      </c>
      <c r="AY1142" s="251" t="s">
        <v>191</v>
      </c>
    </row>
    <row r="1143" spans="1:51" s="14" customFormat="1" ht="12">
      <c r="A1143" s="14"/>
      <c r="B1143" s="252"/>
      <c r="C1143" s="253"/>
      <c r="D1143" s="242" t="s">
        <v>200</v>
      </c>
      <c r="E1143" s="254" t="s">
        <v>1</v>
      </c>
      <c r="F1143" s="255" t="s">
        <v>214</v>
      </c>
      <c r="G1143" s="253"/>
      <c r="H1143" s="256">
        <v>308.776</v>
      </c>
      <c r="I1143" s="257"/>
      <c r="J1143" s="253"/>
      <c r="K1143" s="253"/>
      <c r="L1143" s="258"/>
      <c r="M1143" s="259"/>
      <c r="N1143" s="260"/>
      <c r="O1143" s="260"/>
      <c r="P1143" s="260"/>
      <c r="Q1143" s="260"/>
      <c r="R1143" s="260"/>
      <c r="S1143" s="260"/>
      <c r="T1143" s="261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2" t="s">
        <v>200</v>
      </c>
      <c r="AU1143" s="262" t="s">
        <v>86</v>
      </c>
      <c r="AV1143" s="14" t="s">
        <v>198</v>
      </c>
      <c r="AW1143" s="14" t="s">
        <v>32</v>
      </c>
      <c r="AX1143" s="14" t="s">
        <v>84</v>
      </c>
      <c r="AY1143" s="262" t="s">
        <v>191</v>
      </c>
    </row>
    <row r="1144" spans="1:65" s="2" customFormat="1" ht="33" customHeight="1">
      <c r="A1144" s="39"/>
      <c r="B1144" s="40"/>
      <c r="C1144" s="227" t="s">
        <v>1923</v>
      </c>
      <c r="D1144" s="227" t="s">
        <v>193</v>
      </c>
      <c r="E1144" s="228" t="s">
        <v>1924</v>
      </c>
      <c r="F1144" s="229" t="s">
        <v>1925</v>
      </c>
      <c r="G1144" s="230" t="s">
        <v>196</v>
      </c>
      <c r="H1144" s="231">
        <v>83.338</v>
      </c>
      <c r="I1144" s="232"/>
      <c r="J1144" s="233">
        <f>ROUND(I1144*H1144,2)</f>
        <v>0</v>
      </c>
      <c r="K1144" s="229" t="s">
        <v>210</v>
      </c>
      <c r="L1144" s="45"/>
      <c r="M1144" s="234" t="s">
        <v>1</v>
      </c>
      <c r="N1144" s="235" t="s">
        <v>41</v>
      </c>
      <c r="O1144" s="92"/>
      <c r="P1144" s="236">
        <f>O1144*H1144</f>
        <v>0</v>
      </c>
      <c r="Q1144" s="236">
        <v>0.00605</v>
      </c>
      <c r="R1144" s="236">
        <f>Q1144*H1144</f>
        <v>0.5041949</v>
      </c>
      <c r="S1144" s="236">
        <v>0</v>
      </c>
      <c r="T1144" s="237">
        <f>S1144*H1144</f>
        <v>0</v>
      </c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R1144" s="238" t="s">
        <v>309</v>
      </c>
      <c r="AT1144" s="238" t="s">
        <v>193</v>
      </c>
      <c r="AU1144" s="238" t="s">
        <v>86</v>
      </c>
      <c r="AY1144" s="18" t="s">
        <v>191</v>
      </c>
      <c r="BE1144" s="239">
        <f>IF(N1144="základní",J1144,0)</f>
        <v>0</v>
      </c>
      <c r="BF1144" s="239">
        <f>IF(N1144="snížená",J1144,0)</f>
        <v>0</v>
      </c>
      <c r="BG1144" s="239">
        <f>IF(N1144="zákl. přenesená",J1144,0)</f>
        <v>0</v>
      </c>
      <c r="BH1144" s="239">
        <f>IF(N1144="sníž. přenesená",J1144,0)</f>
        <v>0</v>
      </c>
      <c r="BI1144" s="239">
        <f>IF(N1144="nulová",J1144,0)</f>
        <v>0</v>
      </c>
      <c r="BJ1144" s="18" t="s">
        <v>84</v>
      </c>
      <c r="BK1144" s="239">
        <f>ROUND(I1144*H1144,2)</f>
        <v>0</v>
      </c>
      <c r="BL1144" s="18" t="s">
        <v>309</v>
      </c>
      <c r="BM1144" s="238" t="s">
        <v>1926</v>
      </c>
    </row>
    <row r="1145" spans="1:51" s="15" customFormat="1" ht="12">
      <c r="A1145" s="15"/>
      <c r="B1145" s="263"/>
      <c r="C1145" s="264"/>
      <c r="D1145" s="242" t="s">
        <v>200</v>
      </c>
      <c r="E1145" s="265" t="s">
        <v>1</v>
      </c>
      <c r="F1145" s="266" t="s">
        <v>688</v>
      </c>
      <c r="G1145" s="264"/>
      <c r="H1145" s="265" t="s">
        <v>1</v>
      </c>
      <c r="I1145" s="267"/>
      <c r="J1145" s="264"/>
      <c r="K1145" s="264"/>
      <c r="L1145" s="268"/>
      <c r="M1145" s="269"/>
      <c r="N1145" s="270"/>
      <c r="O1145" s="270"/>
      <c r="P1145" s="270"/>
      <c r="Q1145" s="270"/>
      <c r="R1145" s="270"/>
      <c r="S1145" s="270"/>
      <c r="T1145" s="271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T1145" s="272" t="s">
        <v>200</v>
      </c>
      <c r="AU1145" s="272" t="s">
        <v>86</v>
      </c>
      <c r="AV1145" s="15" t="s">
        <v>84</v>
      </c>
      <c r="AW1145" s="15" t="s">
        <v>32</v>
      </c>
      <c r="AX1145" s="15" t="s">
        <v>76</v>
      </c>
      <c r="AY1145" s="272" t="s">
        <v>191</v>
      </c>
    </row>
    <row r="1146" spans="1:51" s="13" customFormat="1" ht="12">
      <c r="A1146" s="13"/>
      <c r="B1146" s="240"/>
      <c r="C1146" s="241"/>
      <c r="D1146" s="242" t="s">
        <v>200</v>
      </c>
      <c r="E1146" s="243" t="s">
        <v>1</v>
      </c>
      <c r="F1146" s="244" t="s">
        <v>1927</v>
      </c>
      <c r="G1146" s="241"/>
      <c r="H1146" s="245">
        <v>12.453</v>
      </c>
      <c r="I1146" s="246"/>
      <c r="J1146" s="241"/>
      <c r="K1146" s="241"/>
      <c r="L1146" s="247"/>
      <c r="M1146" s="248"/>
      <c r="N1146" s="249"/>
      <c r="O1146" s="249"/>
      <c r="P1146" s="249"/>
      <c r="Q1146" s="249"/>
      <c r="R1146" s="249"/>
      <c r="S1146" s="249"/>
      <c r="T1146" s="25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1" t="s">
        <v>200</v>
      </c>
      <c r="AU1146" s="251" t="s">
        <v>86</v>
      </c>
      <c r="AV1146" s="13" t="s">
        <v>86</v>
      </c>
      <c r="AW1146" s="13" t="s">
        <v>32</v>
      </c>
      <c r="AX1146" s="13" t="s">
        <v>76</v>
      </c>
      <c r="AY1146" s="251" t="s">
        <v>191</v>
      </c>
    </row>
    <row r="1147" spans="1:51" s="13" customFormat="1" ht="12">
      <c r="A1147" s="13"/>
      <c r="B1147" s="240"/>
      <c r="C1147" s="241"/>
      <c r="D1147" s="242" t="s">
        <v>200</v>
      </c>
      <c r="E1147" s="243" t="s">
        <v>1</v>
      </c>
      <c r="F1147" s="244" t="s">
        <v>725</v>
      </c>
      <c r="G1147" s="241"/>
      <c r="H1147" s="245">
        <v>7.992</v>
      </c>
      <c r="I1147" s="246"/>
      <c r="J1147" s="241"/>
      <c r="K1147" s="241"/>
      <c r="L1147" s="247"/>
      <c r="M1147" s="248"/>
      <c r="N1147" s="249"/>
      <c r="O1147" s="249"/>
      <c r="P1147" s="249"/>
      <c r="Q1147" s="249"/>
      <c r="R1147" s="249"/>
      <c r="S1147" s="249"/>
      <c r="T1147" s="250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51" t="s">
        <v>200</v>
      </c>
      <c r="AU1147" s="251" t="s">
        <v>86</v>
      </c>
      <c r="AV1147" s="13" t="s">
        <v>86</v>
      </c>
      <c r="AW1147" s="13" t="s">
        <v>32</v>
      </c>
      <c r="AX1147" s="13" t="s">
        <v>76</v>
      </c>
      <c r="AY1147" s="251" t="s">
        <v>191</v>
      </c>
    </row>
    <row r="1148" spans="1:51" s="13" customFormat="1" ht="12">
      <c r="A1148" s="13"/>
      <c r="B1148" s="240"/>
      <c r="C1148" s="241"/>
      <c r="D1148" s="242" t="s">
        <v>200</v>
      </c>
      <c r="E1148" s="243" t="s">
        <v>1</v>
      </c>
      <c r="F1148" s="244" t="s">
        <v>1928</v>
      </c>
      <c r="G1148" s="241"/>
      <c r="H1148" s="245">
        <v>9.134</v>
      </c>
      <c r="I1148" s="246"/>
      <c r="J1148" s="241"/>
      <c r="K1148" s="241"/>
      <c r="L1148" s="247"/>
      <c r="M1148" s="248"/>
      <c r="N1148" s="249"/>
      <c r="O1148" s="249"/>
      <c r="P1148" s="249"/>
      <c r="Q1148" s="249"/>
      <c r="R1148" s="249"/>
      <c r="S1148" s="249"/>
      <c r="T1148" s="250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1" t="s">
        <v>200</v>
      </c>
      <c r="AU1148" s="251" t="s">
        <v>86</v>
      </c>
      <c r="AV1148" s="13" t="s">
        <v>86</v>
      </c>
      <c r="AW1148" s="13" t="s">
        <v>32</v>
      </c>
      <c r="AX1148" s="13" t="s">
        <v>76</v>
      </c>
      <c r="AY1148" s="251" t="s">
        <v>191</v>
      </c>
    </row>
    <row r="1149" spans="1:51" s="13" customFormat="1" ht="12">
      <c r="A1149" s="13"/>
      <c r="B1149" s="240"/>
      <c r="C1149" s="241"/>
      <c r="D1149" s="242" t="s">
        <v>200</v>
      </c>
      <c r="E1149" s="243" t="s">
        <v>1</v>
      </c>
      <c r="F1149" s="244" t="s">
        <v>1907</v>
      </c>
      <c r="G1149" s="241"/>
      <c r="H1149" s="245">
        <v>19.199</v>
      </c>
      <c r="I1149" s="246"/>
      <c r="J1149" s="241"/>
      <c r="K1149" s="241"/>
      <c r="L1149" s="247"/>
      <c r="M1149" s="248"/>
      <c r="N1149" s="249"/>
      <c r="O1149" s="249"/>
      <c r="P1149" s="249"/>
      <c r="Q1149" s="249"/>
      <c r="R1149" s="249"/>
      <c r="S1149" s="249"/>
      <c r="T1149" s="250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1" t="s">
        <v>200</v>
      </c>
      <c r="AU1149" s="251" t="s">
        <v>86</v>
      </c>
      <c r="AV1149" s="13" t="s">
        <v>86</v>
      </c>
      <c r="AW1149" s="13" t="s">
        <v>32</v>
      </c>
      <c r="AX1149" s="13" t="s">
        <v>76</v>
      </c>
      <c r="AY1149" s="251" t="s">
        <v>191</v>
      </c>
    </row>
    <row r="1150" spans="1:51" s="13" customFormat="1" ht="12">
      <c r="A1150" s="13"/>
      <c r="B1150" s="240"/>
      <c r="C1150" s="241"/>
      <c r="D1150" s="242" t="s">
        <v>200</v>
      </c>
      <c r="E1150" s="243" t="s">
        <v>1</v>
      </c>
      <c r="F1150" s="244" t="s">
        <v>1908</v>
      </c>
      <c r="G1150" s="241"/>
      <c r="H1150" s="245">
        <v>15.176</v>
      </c>
      <c r="I1150" s="246"/>
      <c r="J1150" s="241"/>
      <c r="K1150" s="241"/>
      <c r="L1150" s="247"/>
      <c r="M1150" s="248"/>
      <c r="N1150" s="249"/>
      <c r="O1150" s="249"/>
      <c r="P1150" s="249"/>
      <c r="Q1150" s="249"/>
      <c r="R1150" s="249"/>
      <c r="S1150" s="249"/>
      <c r="T1150" s="250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1" t="s">
        <v>200</v>
      </c>
      <c r="AU1150" s="251" t="s">
        <v>86</v>
      </c>
      <c r="AV1150" s="13" t="s">
        <v>86</v>
      </c>
      <c r="AW1150" s="13" t="s">
        <v>32</v>
      </c>
      <c r="AX1150" s="13" t="s">
        <v>76</v>
      </c>
      <c r="AY1150" s="251" t="s">
        <v>191</v>
      </c>
    </row>
    <row r="1151" spans="1:51" s="13" customFormat="1" ht="12">
      <c r="A1151" s="13"/>
      <c r="B1151" s="240"/>
      <c r="C1151" s="241"/>
      <c r="D1151" s="242" t="s">
        <v>200</v>
      </c>
      <c r="E1151" s="243" t="s">
        <v>1</v>
      </c>
      <c r="F1151" s="244" t="s">
        <v>1909</v>
      </c>
      <c r="G1151" s="241"/>
      <c r="H1151" s="245">
        <v>12.504</v>
      </c>
      <c r="I1151" s="246"/>
      <c r="J1151" s="241"/>
      <c r="K1151" s="241"/>
      <c r="L1151" s="247"/>
      <c r="M1151" s="248"/>
      <c r="N1151" s="249"/>
      <c r="O1151" s="249"/>
      <c r="P1151" s="249"/>
      <c r="Q1151" s="249"/>
      <c r="R1151" s="249"/>
      <c r="S1151" s="249"/>
      <c r="T1151" s="250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1" t="s">
        <v>200</v>
      </c>
      <c r="AU1151" s="251" t="s">
        <v>86</v>
      </c>
      <c r="AV1151" s="13" t="s">
        <v>86</v>
      </c>
      <c r="AW1151" s="13" t="s">
        <v>32</v>
      </c>
      <c r="AX1151" s="13" t="s">
        <v>76</v>
      </c>
      <c r="AY1151" s="251" t="s">
        <v>191</v>
      </c>
    </row>
    <row r="1152" spans="1:51" s="13" customFormat="1" ht="12">
      <c r="A1152" s="13"/>
      <c r="B1152" s="240"/>
      <c r="C1152" s="241"/>
      <c r="D1152" s="242" t="s">
        <v>200</v>
      </c>
      <c r="E1152" s="243" t="s">
        <v>1</v>
      </c>
      <c r="F1152" s="244" t="s">
        <v>1910</v>
      </c>
      <c r="G1152" s="241"/>
      <c r="H1152" s="245">
        <v>6.88</v>
      </c>
      <c r="I1152" s="246"/>
      <c r="J1152" s="241"/>
      <c r="K1152" s="241"/>
      <c r="L1152" s="247"/>
      <c r="M1152" s="248"/>
      <c r="N1152" s="249"/>
      <c r="O1152" s="249"/>
      <c r="P1152" s="249"/>
      <c r="Q1152" s="249"/>
      <c r="R1152" s="249"/>
      <c r="S1152" s="249"/>
      <c r="T1152" s="250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51" t="s">
        <v>200</v>
      </c>
      <c r="AU1152" s="251" t="s">
        <v>86</v>
      </c>
      <c r="AV1152" s="13" t="s">
        <v>86</v>
      </c>
      <c r="AW1152" s="13" t="s">
        <v>32</v>
      </c>
      <c r="AX1152" s="13" t="s">
        <v>76</v>
      </c>
      <c r="AY1152" s="251" t="s">
        <v>191</v>
      </c>
    </row>
    <row r="1153" spans="1:51" s="14" customFormat="1" ht="12">
      <c r="A1153" s="14"/>
      <c r="B1153" s="252"/>
      <c r="C1153" s="253"/>
      <c r="D1153" s="242" t="s">
        <v>200</v>
      </c>
      <c r="E1153" s="254" t="s">
        <v>1</v>
      </c>
      <c r="F1153" s="255" t="s">
        <v>214</v>
      </c>
      <c r="G1153" s="253"/>
      <c r="H1153" s="256">
        <v>83.33800000000001</v>
      </c>
      <c r="I1153" s="257"/>
      <c r="J1153" s="253"/>
      <c r="K1153" s="253"/>
      <c r="L1153" s="258"/>
      <c r="M1153" s="259"/>
      <c r="N1153" s="260"/>
      <c r="O1153" s="260"/>
      <c r="P1153" s="260"/>
      <c r="Q1153" s="260"/>
      <c r="R1153" s="260"/>
      <c r="S1153" s="260"/>
      <c r="T1153" s="261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2" t="s">
        <v>200</v>
      </c>
      <c r="AU1153" s="262" t="s">
        <v>86</v>
      </c>
      <c r="AV1153" s="14" t="s">
        <v>198</v>
      </c>
      <c r="AW1153" s="14" t="s">
        <v>32</v>
      </c>
      <c r="AX1153" s="14" t="s">
        <v>84</v>
      </c>
      <c r="AY1153" s="262" t="s">
        <v>191</v>
      </c>
    </row>
    <row r="1154" spans="1:65" s="2" customFormat="1" ht="49.05" customHeight="1">
      <c r="A1154" s="39"/>
      <c r="B1154" s="40"/>
      <c r="C1154" s="284" t="s">
        <v>1929</v>
      </c>
      <c r="D1154" s="284" t="s">
        <v>310</v>
      </c>
      <c r="E1154" s="285" t="s">
        <v>1930</v>
      </c>
      <c r="F1154" s="286" t="s">
        <v>1931</v>
      </c>
      <c r="G1154" s="287" t="s">
        <v>196</v>
      </c>
      <c r="H1154" s="288">
        <v>91.672</v>
      </c>
      <c r="I1154" s="289"/>
      <c r="J1154" s="290">
        <f>ROUND(I1154*H1154,2)</f>
        <v>0</v>
      </c>
      <c r="K1154" s="286" t="s">
        <v>1</v>
      </c>
      <c r="L1154" s="291"/>
      <c r="M1154" s="292" t="s">
        <v>1</v>
      </c>
      <c r="N1154" s="293" t="s">
        <v>41</v>
      </c>
      <c r="O1154" s="92"/>
      <c r="P1154" s="236">
        <f>O1154*H1154</f>
        <v>0</v>
      </c>
      <c r="Q1154" s="236">
        <v>0.0129</v>
      </c>
      <c r="R1154" s="236">
        <f>Q1154*H1154</f>
        <v>1.1825687999999999</v>
      </c>
      <c r="S1154" s="236">
        <v>0</v>
      </c>
      <c r="T1154" s="237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8" t="s">
        <v>403</v>
      </c>
      <c r="AT1154" s="238" t="s">
        <v>310</v>
      </c>
      <c r="AU1154" s="238" t="s">
        <v>86</v>
      </c>
      <c r="AY1154" s="18" t="s">
        <v>191</v>
      </c>
      <c r="BE1154" s="239">
        <f>IF(N1154="základní",J1154,0)</f>
        <v>0</v>
      </c>
      <c r="BF1154" s="239">
        <f>IF(N1154="snížená",J1154,0)</f>
        <v>0</v>
      </c>
      <c r="BG1154" s="239">
        <f>IF(N1154="zákl. přenesená",J1154,0)</f>
        <v>0</v>
      </c>
      <c r="BH1154" s="239">
        <f>IF(N1154="sníž. přenesená",J1154,0)</f>
        <v>0</v>
      </c>
      <c r="BI1154" s="239">
        <f>IF(N1154="nulová",J1154,0)</f>
        <v>0</v>
      </c>
      <c r="BJ1154" s="18" t="s">
        <v>84</v>
      </c>
      <c r="BK1154" s="239">
        <f>ROUND(I1154*H1154,2)</f>
        <v>0</v>
      </c>
      <c r="BL1154" s="18" t="s">
        <v>309</v>
      </c>
      <c r="BM1154" s="238" t="s">
        <v>1932</v>
      </c>
    </row>
    <row r="1155" spans="1:51" s="13" customFormat="1" ht="12">
      <c r="A1155" s="13"/>
      <c r="B1155" s="240"/>
      <c r="C1155" s="241"/>
      <c r="D1155" s="242" t="s">
        <v>200</v>
      </c>
      <c r="E1155" s="241"/>
      <c r="F1155" s="244" t="s">
        <v>1933</v>
      </c>
      <c r="G1155" s="241"/>
      <c r="H1155" s="245">
        <v>91.672</v>
      </c>
      <c r="I1155" s="246"/>
      <c r="J1155" s="241"/>
      <c r="K1155" s="241"/>
      <c r="L1155" s="247"/>
      <c r="M1155" s="248"/>
      <c r="N1155" s="249"/>
      <c r="O1155" s="249"/>
      <c r="P1155" s="249"/>
      <c r="Q1155" s="249"/>
      <c r="R1155" s="249"/>
      <c r="S1155" s="249"/>
      <c r="T1155" s="250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51" t="s">
        <v>200</v>
      </c>
      <c r="AU1155" s="251" t="s">
        <v>86</v>
      </c>
      <c r="AV1155" s="13" t="s">
        <v>86</v>
      </c>
      <c r="AW1155" s="13" t="s">
        <v>4</v>
      </c>
      <c r="AX1155" s="13" t="s">
        <v>84</v>
      </c>
      <c r="AY1155" s="251" t="s">
        <v>191</v>
      </c>
    </row>
    <row r="1156" spans="1:65" s="2" customFormat="1" ht="33" customHeight="1">
      <c r="A1156" s="39"/>
      <c r="B1156" s="40"/>
      <c r="C1156" s="227" t="s">
        <v>1934</v>
      </c>
      <c r="D1156" s="227" t="s">
        <v>193</v>
      </c>
      <c r="E1156" s="228" t="s">
        <v>1924</v>
      </c>
      <c r="F1156" s="229" t="s">
        <v>1925</v>
      </c>
      <c r="G1156" s="230" t="s">
        <v>196</v>
      </c>
      <c r="H1156" s="231">
        <v>13.303</v>
      </c>
      <c r="I1156" s="232"/>
      <c r="J1156" s="233">
        <f>ROUND(I1156*H1156,2)</f>
        <v>0</v>
      </c>
      <c r="K1156" s="229" t="s">
        <v>210</v>
      </c>
      <c r="L1156" s="45"/>
      <c r="M1156" s="234" t="s">
        <v>1</v>
      </c>
      <c r="N1156" s="235" t="s">
        <v>41</v>
      </c>
      <c r="O1156" s="92"/>
      <c r="P1156" s="236">
        <f>O1156*H1156</f>
        <v>0</v>
      </c>
      <c r="Q1156" s="236">
        <v>0.00605</v>
      </c>
      <c r="R1156" s="236">
        <f>Q1156*H1156</f>
        <v>0.08048315</v>
      </c>
      <c r="S1156" s="236">
        <v>0</v>
      </c>
      <c r="T1156" s="237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38" t="s">
        <v>309</v>
      </c>
      <c r="AT1156" s="238" t="s">
        <v>193</v>
      </c>
      <c r="AU1156" s="238" t="s">
        <v>86</v>
      </c>
      <c r="AY1156" s="18" t="s">
        <v>191</v>
      </c>
      <c r="BE1156" s="239">
        <f>IF(N1156="základní",J1156,0)</f>
        <v>0</v>
      </c>
      <c r="BF1156" s="239">
        <f>IF(N1156="snížená",J1156,0)</f>
        <v>0</v>
      </c>
      <c r="BG1156" s="239">
        <f>IF(N1156="zákl. přenesená",J1156,0)</f>
        <v>0</v>
      </c>
      <c r="BH1156" s="239">
        <f>IF(N1156="sníž. přenesená",J1156,0)</f>
        <v>0</v>
      </c>
      <c r="BI1156" s="239">
        <f>IF(N1156="nulová",J1156,0)</f>
        <v>0</v>
      </c>
      <c r="BJ1156" s="18" t="s">
        <v>84</v>
      </c>
      <c r="BK1156" s="239">
        <f>ROUND(I1156*H1156,2)</f>
        <v>0</v>
      </c>
      <c r="BL1156" s="18" t="s">
        <v>309</v>
      </c>
      <c r="BM1156" s="238" t="s">
        <v>1935</v>
      </c>
    </row>
    <row r="1157" spans="1:51" s="15" customFormat="1" ht="12">
      <c r="A1157" s="15"/>
      <c r="B1157" s="263"/>
      <c r="C1157" s="264"/>
      <c r="D1157" s="242" t="s">
        <v>200</v>
      </c>
      <c r="E1157" s="265" t="s">
        <v>1</v>
      </c>
      <c r="F1157" s="266" t="s">
        <v>688</v>
      </c>
      <c r="G1157" s="264"/>
      <c r="H1157" s="265" t="s">
        <v>1</v>
      </c>
      <c r="I1157" s="267"/>
      <c r="J1157" s="264"/>
      <c r="K1157" s="264"/>
      <c r="L1157" s="268"/>
      <c r="M1157" s="269"/>
      <c r="N1157" s="270"/>
      <c r="O1157" s="270"/>
      <c r="P1157" s="270"/>
      <c r="Q1157" s="270"/>
      <c r="R1157" s="270"/>
      <c r="S1157" s="270"/>
      <c r="T1157" s="271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T1157" s="272" t="s">
        <v>200</v>
      </c>
      <c r="AU1157" s="272" t="s">
        <v>86</v>
      </c>
      <c r="AV1157" s="15" t="s">
        <v>84</v>
      </c>
      <c r="AW1157" s="15" t="s">
        <v>32</v>
      </c>
      <c r="AX1157" s="15" t="s">
        <v>76</v>
      </c>
      <c r="AY1157" s="272" t="s">
        <v>191</v>
      </c>
    </row>
    <row r="1158" spans="1:51" s="13" customFormat="1" ht="12">
      <c r="A1158" s="13"/>
      <c r="B1158" s="240"/>
      <c r="C1158" s="241"/>
      <c r="D1158" s="242" t="s">
        <v>200</v>
      </c>
      <c r="E1158" s="243" t="s">
        <v>1</v>
      </c>
      <c r="F1158" s="244" t="s">
        <v>1936</v>
      </c>
      <c r="G1158" s="241"/>
      <c r="H1158" s="245">
        <v>13.303</v>
      </c>
      <c r="I1158" s="246"/>
      <c r="J1158" s="241"/>
      <c r="K1158" s="241"/>
      <c r="L1158" s="247"/>
      <c r="M1158" s="248"/>
      <c r="N1158" s="249"/>
      <c r="O1158" s="249"/>
      <c r="P1158" s="249"/>
      <c r="Q1158" s="249"/>
      <c r="R1158" s="249"/>
      <c r="S1158" s="249"/>
      <c r="T1158" s="25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1" t="s">
        <v>200</v>
      </c>
      <c r="AU1158" s="251" t="s">
        <v>86</v>
      </c>
      <c r="AV1158" s="13" t="s">
        <v>86</v>
      </c>
      <c r="AW1158" s="13" t="s">
        <v>32</v>
      </c>
      <c r="AX1158" s="13" t="s">
        <v>84</v>
      </c>
      <c r="AY1158" s="251" t="s">
        <v>191</v>
      </c>
    </row>
    <row r="1159" spans="1:65" s="2" customFormat="1" ht="49.05" customHeight="1">
      <c r="A1159" s="39"/>
      <c r="B1159" s="40"/>
      <c r="C1159" s="284" t="s">
        <v>1937</v>
      </c>
      <c r="D1159" s="284" t="s">
        <v>310</v>
      </c>
      <c r="E1159" s="285" t="s">
        <v>1938</v>
      </c>
      <c r="F1159" s="286" t="s">
        <v>1939</v>
      </c>
      <c r="G1159" s="287" t="s">
        <v>196</v>
      </c>
      <c r="H1159" s="288">
        <v>14.633</v>
      </c>
      <c r="I1159" s="289"/>
      <c r="J1159" s="290">
        <f>ROUND(I1159*H1159,2)</f>
        <v>0</v>
      </c>
      <c r="K1159" s="286" t="s">
        <v>1</v>
      </c>
      <c r="L1159" s="291"/>
      <c r="M1159" s="292" t="s">
        <v>1</v>
      </c>
      <c r="N1159" s="293" t="s">
        <v>41</v>
      </c>
      <c r="O1159" s="92"/>
      <c r="P1159" s="236">
        <f>O1159*H1159</f>
        <v>0</v>
      </c>
      <c r="Q1159" s="236">
        <v>0.0129</v>
      </c>
      <c r="R1159" s="236">
        <f>Q1159*H1159</f>
        <v>0.18876569999999998</v>
      </c>
      <c r="S1159" s="236">
        <v>0</v>
      </c>
      <c r="T1159" s="237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38" t="s">
        <v>403</v>
      </c>
      <c r="AT1159" s="238" t="s">
        <v>310</v>
      </c>
      <c r="AU1159" s="238" t="s">
        <v>86</v>
      </c>
      <c r="AY1159" s="18" t="s">
        <v>191</v>
      </c>
      <c r="BE1159" s="239">
        <f>IF(N1159="základní",J1159,0)</f>
        <v>0</v>
      </c>
      <c r="BF1159" s="239">
        <f>IF(N1159="snížená",J1159,0)</f>
        <v>0</v>
      </c>
      <c r="BG1159" s="239">
        <f>IF(N1159="zákl. přenesená",J1159,0)</f>
        <v>0</v>
      </c>
      <c r="BH1159" s="239">
        <f>IF(N1159="sníž. přenesená",J1159,0)</f>
        <v>0</v>
      </c>
      <c r="BI1159" s="239">
        <f>IF(N1159="nulová",J1159,0)</f>
        <v>0</v>
      </c>
      <c r="BJ1159" s="18" t="s">
        <v>84</v>
      </c>
      <c r="BK1159" s="239">
        <f>ROUND(I1159*H1159,2)</f>
        <v>0</v>
      </c>
      <c r="BL1159" s="18" t="s">
        <v>309</v>
      </c>
      <c r="BM1159" s="238" t="s">
        <v>1940</v>
      </c>
    </row>
    <row r="1160" spans="1:51" s="13" customFormat="1" ht="12">
      <c r="A1160" s="13"/>
      <c r="B1160" s="240"/>
      <c r="C1160" s="241"/>
      <c r="D1160" s="242" t="s">
        <v>200</v>
      </c>
      <c r="E1160" s="241"/>
      <c r="F1160" s="244" t="s">
        <v>1941</v>
      </c>
      <c r="G1160" s="241"/>
      <c r="H1160" s="245">
        <v>14.633</v>
      </c>
      <c r="I1160" s="246"/>
      <c r="J1160" s="241"/>
      <c r="K1160" s="241"/>
      <c r="L1160" s="247"/>
      <c r="M1160" s="248"/>
      <c r="N1160" s="249"/>
      <c r="O1160" s="249"/>
      <c r="P1160" s="249"/>
      <c r="Q1160" s="249"/>
      <c r="R1160" s="249"/>
      <c r="S1160" s="249"/>
      <c r="T1160" s="250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51" t="s">
        <v>200</v>
      </c>
      <c r="AU1160" s="251" t="s">
        <v>86</v>
      </c>
      <c r="AV1160" s="13" t="s">
        <v>86</v>
      </c>
      <c r="AW1160" s="13" t="s">
        <v>4</v>
      </c>
      <c r="AX1160" s="13" t="s">
        <v>84</v>
      </c>
      <c r="AY1160" s="251" t="s">
        <v>191</v>
      </c>
    </row>
    <row r="1161" spans="1:65" s="2" customFormat="1" ht="33" customHeight="1">
      <c r="A1161" s="39"/>
      <c r="B1161" s="40"/>
      <c r="C1161" s="227" t="s">
        <v>1942</v>
      </c>
      <c r="D1161" s="227" t="s">
        <v>193</v>
      </c>
      <c r="E1161" s="228" t="s">
        <v>1924</v>
      </c>
      <c r="F1161" s="229" t="s">
        <v>1925</v>
      </c>
      <c r="G1161" s="230" t="s">
        <v>196</v>
      </c>
      <c r="H1161" s="231">
        <v>40.823</v>
      </c>
      <c r="I1161" s="232"/>
      <c r="J1161" s="233">
        <f>ROUND(I1161*H1161,2)</f>
        <v>0</v>
      </c>
      <c r="K1161" s="229" t="s">
        <v>210</v>
      </c>
      <c r="L1161" s="45"/>
      <c r="M1161" s="234" t="s">
        <v>1</v>
      </c>
      <c r="N1161" s="235" t="s">
        <v>41</v>
      </c>
      <c r="O1161" s="92"/>
      <c r="P1161" s="236">
        <f>O1161*H1161</f>
        <v>0</v>
      </c>
      <c r="Q1161" s="236">
        <v>0.00605</v>
      </c>
      <c r="R1161" s="236">
        <f>Q1161*H1161</f>
        <v>0.24697915</v>
      </c>
      <c r="S1161" s="236">
        <v>0</v>
      </c>
      <c r="T1161" s="237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38" t="s">
        <v>309</v>
      </c>
      <c r="AT1161" s="238" t="s">
        <v>193</v>
      </c>
      <c r="AU1161" s="238" t="s">
        <v>86</v>
      </c>
      <c r="AY1161" s="18" t="s">
        <v>191</v>
      </c>
      <c r="BE1161" s="239">
        <f>IF(N1161="základní",J1161,0)</f>
        <v>0</v>
      </c>
      <c r="BF1161" s="239">
        <f>IF(N1161="snížená",J1161,0)</f>
        <v>0</v>
      </c>
      <c r="BG1161" s="239">
        <f>IF(N1161="zákl. přenesená",J1161,0)</f>
        <v>0</v>
      </c>
      <c r="BH1161" s="239">
        <f>IF(N1161="sníž. přenesená",J1161,0)</f>
        <v>0</v>
      </c>
      <c r="BI1161" s="239">
        <f>IF(N1161="nulová",J1161,0)</f>
        <v>0</v>
      </c>
      <c r="BJ1161" s="18" t="s">
        <v>84</v>
      </c>
      <c r="BK1161" s="239">
        <f>ROUND(I1161*H1161,2)</f>
        <v>0</v>
      </c>
      <c r="BL1161" s="18" t="s">
        <v>309</v>
      </c>
      <c r="BM1161" s="238" t="s">
        <v>1943</v>
      </c>
    </row>
    <row r="1162" spans="1:51" s="15" customFormat="1" ht="12">
      <c r="A1162" s="15"/>
      <c r="B1162" s="263"/>
      <c r="C1162" s="264"/>
      <c r="D1162" s="242" t="s">
        <v>200</v>
      </c>
      <c r="E1162" s="265" t="s">
        <v>1</v>
      </c>
      <c r="F1162" s="266" t="s">
        <v>688</v>
      </c>
      <c r="G1162" s="264"/>
      <c r="H1162" s="265" t="s">
        <v>1</v>
      </c>
      <c r="I1162" s="267"/>
      <c r="J1162" s="264"/>
      <c r="K1162" s="264"/>
      <c r="L1162" s="268"/>
      <c r="M1162" s="269"/>
      <c r="N1162" s="270"/>
      <c r="O1162" s="270"/>
      <c r="P1162" s="270"/>
      <c r="Q1162" s="270"/>
      <c r="R1162" s="270"/>
      <c r="S1162" s="270"/>
      <c r="T1162" s="271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T1162" s="272" t="s">
        <v>200</v>
      </c>
      <c r="AU1162" s="272" t="s">
        <v>86</v>
      </c>
      <c r="AV1162" s="15" t="s">
        <v>84</v>
      </c>
      <c r="AW1162" s="15" t="s">
        <v>32</v>
      </c>
      <c r="AX1162" s="15" t="s">
        <v>76</v>
      </c>
      <c r="AY1162" s="272" t="s">
        <v>191</v>
      </c>
    </row>
    <row r="1163" spans="1:51" s="13" customFormat="1" ht="12">
      <c r="A1163" s="13"/>
      <c r="B1163" s="240"/>
      <c r="C1163" s="241"/>
      <c r="D1163" s="242" t="s">
        <v>200</v>
      </c>
      <c r="E1163" s="243" t="s">
        <v>1</v>
      </c>
      <c r="F1163" s="244" t="s">
        <v>1911</v>
      </c>
      <c r="G1163" s="241"/>
      <c r="H1163" s="245">
        <v>11.201</v>
      </c>
      <c r="I1163" s="246"/>
      <c r="J1163" s="241"/>
      <c r="K1163" s="241"/>
      <c r="L1163" s="247"/>
      <c r="M1163" s="248"/>
      <c r="N1163" s="249"/>
      <c r="O1163" s="249"/>
      <c r="P1163" s="249"/>
      <c r="Q1163" s="249"/>
      <c r="R1163" s="249"/>
      <c r="S1163" s="249"/>
      <c r="T1163" s="250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1" t="s">
        <v>200</v>
      </c>
      <c r="AU1163" s="251" t="s">
        <v>86</v>
      </c>
      <c r="AV1163" s="13" t="s">
        <v>86</v>
      </c>
      <c r="AW1163" s="13" t="s">
        <v>32</v>
      </c>
      <c r="AX1163" s="13" t="s">
        <v>76</v>
      </c>
      <c r="AY1163" s="251" t="s">
        <v>191</v>
      </c>
    </row>
    <row r="1164" spans="1:51" s="13" customFormat="1" ht="12">
      <c r="A1164" s="13"/>
      <c r="B1164" s="240"/>
      <c r="C1164" s="241"/>
      <c r="D1164" s="242" t="s">
        <v>200</v>
      </c>
      <c r="E1164" s="243" t="s">
        <v>1</v>
      </c>
      <c r="F1164" s="244" t="s">
        <v>1944</v>
      </c>
      <c r="G1164" s="241"/>
      <c r="H1164" s="245">
        <v>12.405</v>
      </c>
      <c r="I1164" s="246"/>
      <c r="J1164" s="241"/>
      <c r="K1164" s="241"/>
      <c r="L1164" s="247"/>
      <c r="M1164" s="248"/>
      <c r="N1164" s="249"/>
      <c r="O1164" s="249"/>
      <c r="P1164" s="249"/>
      <c r="Q1164" s="249"/>
      <c r="R1164" s="249"/>
      <c r="S1164" s="249"/>
      <c r="T1164" s="250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1" t="s">
        <v>200</v>
      </c>
      <c r="AU1164" s="251" t="s">
        <v>86</v>
      </c>
      <c r="AV1164" s="13" t="s">
        <v>86</v>
      </c>
      <c r="AW1164" s="13" t="s">
        <v>32</v>
      </c>
      <c r="AX1164" s="13" t="s">
        <v>76</v>
      </c>
      <c r="AY1164" s="251" t="s">
        <v>191</v>
      </c>
    </row>
    <row r="1165" spans="1:51" s="13" customFormat="1" ht="12">
      <c r="A1165" s="13"/>
      <c r="B1165" s="240"/>
      <c r="C1165" s="241"/>
      <c r="D1165" s="242" t="s">
        <v>200</v>
      </c>
      <c r="E1165" s="243" t="s">
        <v>1</v>
      </c>
      <c r="F1165" s="244" t="s">
        <v>728</v>
      </c>
      <c r="G1165" s="241"/>
      <c r="H1165" s="245">
        <v>8.136</v>
      </c>
      <c r="I1165" s="246"/>
      <c r="J1165" s="241"/>
      <c r="K1165" s="241"/>
      <c r="L1165" s="247"/>
      <c r="M1165" s="248"/>
      <c r="N1165" s="249"/>
      <c r="O1165" s="249"/>
      <c r="P1165" s="249"/>
      <c r="Q1165" s="249"/>
      <c r="R1165" s="249"/>
      <c r="S1165" s="249"/>
      <c r="T1165" s="25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1" t="s">
        <v>200</v>
      </c>
      <c r="AU1165" s="251" t="s">
        <v>86</v>
      </c>
      <c r="AV1165" s="13" t="s">
        <v>86</v>
      </c>
      <c r="AW1165" s="13" t="s">
        <v>32</v>
      </c>
      <c r="AX1165" s="13" t="s">
        <v>76</v>
      </c>
      <c r="AY1165" s="251" t="s">
        <v>191</v>
      </c>
    </row>
    <row r="1166" spans="1:51" s="13" customFormat="1" ht="12">
      <c r="A1166" s="13"/>
      <c r="B1166" s="240"/>
      <c r="C1166" s="241"/>
      <c r="D1166" s="242" t="s">
        <v>200</v>
      </c>
      <c r="E1166" s="243" t="s">
        <v>1</v>
      </c>
      <c r="F1166" s="244" t="s">
        <v>1945</v>
      </c>
      <c r="G1166" s="241"/>
      <c r="H1166" s="245">
        <v>9.081</v>
      </c>
      <c r="I1166" s="246"/>
      <c r="J1166" s="241"/>
      <c r="K1166" s="241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1" t="s">
        <v>200</v>
      </c>
      <c r="AU1166" s="251" t="s">
        <v>86</v>
      </c>
      <c r="AV1166" s="13" t="s">
        <v>86</v>
      </c>
      <c r="AW1166" s="13" t="s">
        <v>32</v>
      </c>
      <c r="AX1166" s="13" t="s">
        <v>76</v>
      </c>
      <c r="AY1166" s="251" t="s">
        <v>191</v>
      </c>
    </row>
    <row r="1167" spans="1:51" s="14" customFormat="1" ht="12">
      <c r="A1167" s="14"/>
      <c r="B1167" s="252"/>
      <c r="C1167" s="253"/>
      <c r="D1167" s="242" t="s">
        <v>200</v>
      </c>
      <c r="E1167" s="254" t="s">
        <v>1</v>
      </c>
      <c r="F1167" s="255" t="s">
        <v>214</v>
      </c>
      <c r="G1167" s="253"/>
      <c r="H1167" s="256">
        <v>40.823</v>
      </c>
      <c r="I1167" s="257"/>
      <c r="J1167" s="253"/>
      <c r="K1167" s="253"/>
      <c r="L1167" s="258"/>
      <c r="M1167" s="259"/>
      <c r="N1167" s="260"/>
      <c r="O1167" s="260"/>
      <c r="P1167" s="260"/>
      <c r="Q1167" s="260"/>
      <c r="R1167" s="260"/>
      <c r="S1167" s="260"/>
      <c r="T1167" s="261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2" t="s">
        <v>200</v>
      </c>
      <c r="AU1167" s="262" t="s">
        <v>86</v>
      </c>
      <c r="AV1167" s="14" t="s">
        <v>198</v>
      </c>
      <c r="AW1167" s="14" t="s">
        <v>32</v>
      </c>
      <c r="AX1167" s="14" t="s">
        <v>84</v>
      </c>
      <c r="AY1167" s="262" t="s">
        <v>191</v>
      </c>
    </row>
    <row r="1168" spans="1:65" s="2" customFormat="1" ht="49.05" customHeight="1">
      <c r="A1168" s="39"/>
      <c r="B1168" s="40"/>
      <c r="C1168" s="284" t="s">
        <v>1946</v>
      </c>
      <c r="D1168" s="284" t="s">
        <v>310</v>
      </c>
      <c r="E1168" s="285" t="s">
        <v>1947</v>
      </c>
      <c r="F1168" s="286" t="s">
        <v>1948</v>
      </c>
      <c r="G1168" s="287" t="s">
        <v>196</v>
      </c>
      <c r="H1168" s="288">
        <v>44.905</v>
      </c>
      <c r="I1168" s="289"/>
      <c r="J1168" s="290">
        <f>ROUND(I1168*H1168,2)</f>
        <v>0</v>
      </c>
      <c r="K1168" s="286" t="s">
        <v>1</v>
      </c>
      <c r="L1168" s="291"/>
      <c r="M1168" s="292" t="s">
        <v>1</v>
      </c>
      <c r="N1168" s="293" t="s">
        <v>41</v>
      </c>
      <c r="O1168" s="92"/>
      <c r="P1168" s="236">
        <f>O1168*H1168</f>
        <v>0</v>
      </c>
      <c r="Q1168" s="236">
        <v>0.0129</v>
      </c>
      <c r="R1168" s="236">
        <f>Q1168*H1168</f>
        <v>0.5792745</v>
      </c>
      <c r="S1168" s="236">
        <v>0</v>
      </c>
      <c r="T1168" s="237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38" t="s">
        <v>403</v>
      </c>
      <c r="AT1168" s="238" t="s">
        <v>310</v>
      </c>
      <c r="AU1168" s="238" t="s">
        <v>86</v>
      </c>
      <c r="AY1168" s="18" t="s">
        <v>191</v>
      </c>
      <c r="BE1168" s="239">
        <f>IF(N1168="základní",J1168,0)</f>
        <v>0</v>
      </c>
      <c r="BF1168" s="239">
        <f>IF(N1168="snížená",J1168,0)</f>
        <v>0</v>
      </c>
      <c r="BG1168" s="239">
        <f>IF(N1168="zákl. přenesená",J1168,0)</f>
        <v>0</v>
      </c>
      <c r="BH1168" s="239">
        <f>IF(N1168="sníž. přenesená",J1168,0)</f>
        <v>0</v>
      </c>
      <c r="BI1168" s="239">
        <f>IF(N1168="nulová",J1168,0)</f>
        <v>0</v>
      </c>
      <c r="BJ1168" s="18" t="s">
        <v>84</v>
      </c>
      <c r="BK1168" s="239">
        <f>ROUND(I1168*H1168,2)</f>
        <v>0</v>
      </c>
      <c r="BL1168" s="18" t="s">
        <v>309</v>
      </c>
      <c r="BM1168" s="238" t="s">
        <v>1949</v>
      </c>
    </row>
    <row r="1169" spans="1:51" s="13" customFormat="1" ht="12">
      <c r="A1169" s="13"/>
      <c r="B1169" s="240"/>
      <c r="C1169" s="241"/>
      <c r="D1169" s="242" t="s">
        <v>200</v>
      </c>
      <c r="E1169" s="241"/>
      <c r="F1169" s="244" t="s">
        <v>1950</v>
      </c>
      <c r="G1169" s="241"/>
      <c r="H1169" s="245">
        <v>44.905</v>
      </c>
      <c r="I1169" s="246"/>
      <c r="J1169" s="241"/>
      <c r="K1169" s="241"/>
      <c r="L1169" s="247"/>
      <c r="M1169" s="248"/>
      <c r="N1169" s="249"/>
      <c r="O1169" s="249"/>
      <c r="P1169" s="249"/>
      <c r="Q1169" s="249"/>
      <c r="R1169" s="249"/>
      <c r="S1169" s="249"/>
      <c r="T1169" s="25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1" t="s">
        <v>200</v>
      </c>
      <c r="AU1169" s="251" t="s">
        <v>86</v>
      </c>
      <c r="AV1169" s="13" t="s">
        <v>86</v>
      </c>
      <c r="AW1169" s="13" t="s">
        <v>4</v>
      </c>
      <c r="AX1169" s="13" t="s">
        <v>84</v>
      </c>
      <c r="AY1169" s="251" t="s">
        <v>191</v>
      </c>
    </row>
    <row r="1170" spans="1:65" s="2" customFormat="1" ht="33" customHeight="1">
      <c r="A1170" s="39"/>
      <c r="B1170" s="40"/>
      <c r="C1170" s="227" t="s">
        <v>1951</v>
      </c>
      <c r="D1170" s="227" t="s">
        <v>193</v>
      </c>
      <c r="E1170" s="228" t="s">
        <v>1924</v>
      </c>
      <c r="F1170" s="229" t="s">
        <v>1925</v>
      </c>
      <c r="G1170" s="230" t="s">
        <v>196</v>
      </c>
      <c r="H1170" s="231">
        <v>13.25</v>
      </c>
      <c r="I1170" s="232"/>
      <c r="J1170" s="233">
        <f>ROUND(I1170*H1170,2)</f>
        <v>0</v>
      </c>
      <c r="K1170" s="229" t="s">
        <v>210</v>
      </c>
      <c r="L1170" s="45"/>
      <c r="M1170" s="234" t="s">
        <v>1</v>
      </c>
      <c r="N1170" s="235" t="s">
        <v>41</v>
      </c>
      <c r="O1170" s="92"/>
      <c r="P1170" s="236">
        <f>O1170*H1170</f>
        <v>0</v>
      </c>
      <c r="Q1170" s="236">
        <v>0.00605</v>
      </c>
      <c r="R1170" s="236">
        <f>Q1170*H1170</f>
        <v>0.0801625</v>
      </c>
      <c r="S1170" s="236">
        <v>0</v>
      </c>
      <c r="T1170" s="237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38" t="s">
        <v>309</v>
      </c>
      <c r="AT1170" s="238" t="s">
        <v>193</v>
      </c>
      <c r="AU1170" s="238" t="s">
        <v>86</v>
      </c>
      <c r="AY1170" s="18" t="s">
        <v>191</v>
      </c>
      <c r="BE1170" s="239">
        <f>IF(N1170="základní",J1170,0)</f>
        <v>0</v>
      </c>
      <c r="BF1170" s="239">
        <f>IF(N1170="snížená",J1170,0)</f>
        <v>0</v>
      </c>
      <c r="BG1170" s="239">
        <f>IF(N1170="zákl. přenesená",J1170,0)</f>
        <v>0</v>
      </c>
      <c r="BH1170" s="239">
        <f>IF(N1170="sníž. přenesená",J1170,0)</f>
        <v>0</v>
      </c>
      <c r="BI1170" s="239">
        <f>IF(N1170="nulová",J1170,0)</f>
        <v>0</v>
      </c>
      <c r="BJ1170" s="18" t="s">
        <v>84</v>
      </c>
      <c r="BK1170" s="239">
        <f>ROUND(I1170*H1170,2)</f>
        <v>0</v>
      </c>
      <c r="BL1170" s="18" t="s">
        <v>309</v>
      </c>
      <c r="BM1170" s="238" t="s">
        <v>1952</v>
      </c>
    </row>
    <row r="1171" spans="1:51" s="15" customFormat="1" ht="12">
      <c r="A1171" s="15"/>
      <c r="B1171" s="263"/>
      <c r="C1171" s="264"/>
      <c r="D1171" s="242" t="s">
        <v>200</v>
      </c>
      <c r="E1171" s="265" t="s">
        <v>1</v>
      </c>
      <c r="F1171" s="266" t="s">
        <v>688</v>
      </c>
      <c r="G1171" s="264"/>
      <c r="H1171" s="265" t="s">
        <v>1</v>
      </c>
      <c r="I1171" s="267"/>
      <c r="J1171" s="264"/>
      <c r="K1171" s="264"/>
      <c r="L1171" s="268"/>
      <c r="M1171" s="269"/>
      <c r="N1171" s="270"/>
      <c r="O1171" s="270"/>
      <c r="P1171" s="270"/>
      <c r="Q1171" s="270"/>
      <c r="R1171" s="270"/>
      <c r="S1171" s="270"/>
      <c r="T1171" s="271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T1171" s="272" t="s">
        <v>200</v>
      </c>
      <c r="AU1171" s="272" t="s">
        <v>86</v>
      </c>
      <c r="AV1171" s="15" t="s">
        <v>84</v>
      </c>
      <c r="AW1171" s="15" t="s">
        <v>32</v>
      </c>
      <c r="AX1171" s="15" t="s">
        <v>76</v>
      </c>
      <c r="AY1171" s="272" t="s">
        <v>191</v>
      </c>
    </row>
    <row r="1172" spans="1:51" s="13" customFormat="1" ht="12">
      <c r="A1172" s="13"/>
      <c r="B1172" s="240"/>
      <c r="C1172" s="241"/>
      <c r="D1172" s="242" t="s">
        <v>200</v>
      </c>
      <c r="E1172" s="243" t="s">
        <v>1</v>
      </c>
      <c r="F1172" s="244" t="s">
        <v>1953</v>
      </c>
      <c r="G1172" s="241"/>
      <c r="H1172" s="245">
        <v>13.25</v>
      </c>
      <c r="I1172" s="246"/>
      <c r="J1172" s="241"/>
      <c r="K1172" s="241"/>
      <c r="L1172" s="247"/>
      <c r="M1172" s="248"/>
      <c r="N1172" s="249"/>
      <c r="O1172" s="249"/>
      <c r="P1172" s="249"/>
      <c r="Q1172" s="249"/>
      <c r="R1172" s="249"/>
      <c r="S1172" s="249"/>
      <c r="T1172" s="250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1" t="s">
        <v>200</v>
      </c>
      <c r="AU1172" s="251" t="s">
        <v>86</v>
      </c>
      <c r="AV1172" s="13" t="s">
        <v>86</v>
      </c>
      <c r="AW1172" s="13" t="s">
        <v>32</v>
      </c>
      <c r="AX1172" s="13" t="s">
        <v>84</v>
      </c>
      <c r="AY1172" s="251" t="s">
        <v>191</v>
      </c>
    </row>
    <row r="1173" spans="1:65" s="2" customFormat="1" ht="49.05" customHeight="1">
      <c r="A1173" s="39"/>
      <c r="B1173" s="40"/>
      <c r="C1173" s="284" t="s">
        <v>1954</v>
      </c>
      <c r="D1173" s="284" t="s">
        <v>310</v>
      </c>
      <c r="E1173" s="285" t="s">
        <v>1955</v>
      </c>
      <c r="F1173" s="286" t="s">
        <v>1956</v>
      </c>
      <c r="G1173" s="287" t="s">
        <v>196</v>
      </c>
      <c r="H1173" s="288">
        <v>14.575</v>
      </c>
      <c r="I1173" s="289"/>
      <c r="J1173" s="290">
        <f>ROUND(I1173*H1173,2)</f>
        <v>0</v>
      </c>
      <c r="K1173" s="286" t="s">
        <v>1</v>
      </c>
      <c r="L1173" s="291"/>
      <c r="M1173" s="292" t="s">
        <v>1</v>
      </c>
      <c r="N1173" s="293" t="s">
        <v>41</v>
      </c>
      <c r="O1173" s="92"/>
      <c r="P1173" s="236">
        <f>O1173*H1173</f>
        <v>0</v>
      </c>
      <c r="Q1173" s="236">
        <v>0.0129</v>
      </c>
      <c r="R1173" s="236">
        <f>Q1173*H1173</f>
        <v>0.1880175</v>
      </c>
      <c r="S1173" s="236">
        <v>0</v>
      </c>
      <c r="T1173" s="237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38" t="s">
        <v>403</v>
      </c>
      <c r="AT1173" s="238" t="s">
        <v>310</v>
      </c>
      <c r="AU1173" s="238" t="s">
        <v>86</v>
      </c>
      <c r="AY1173" s="18" t="s">
        <v>191</v>
      </c>
      <c r="BE1173" s="239">
        <f>IF(N1173="základní",J1173,0)</f>
        <v>0</v>
      </c>
      <c r="BF1173" s="239">
        <f>IF(N1173="snížená",J1173,0)</f>
        <v>0</v>
      </c>
      <c r="BG1173" s="239">
        <f>IF(N1173="zákl. přenesená",J1173,0)</f>
        <v>0</v>
      </c>
      <c r="BH1173" s="239">
        <f>IF(N1173="sníž. přenesená",J1173,0)</f>
        <v>0</v>
      </c>
      <c r="BI1173" s="239">
        <f>IF(N1173="nulová",J1173,0)</f>
        <v>0</v>
      </c>
      <c r="BJ1173" s="18" t="s">
        <v>84</v>
      </c>
      <c r="BK1173" s="239">
        <f>ROUND(I1173*H1173,2)</f>
        <v>0</v>
      </c>
      <c r="BL1173" s="18" t="s">
        <v>309</v>
      </c>
      <c r="BM1173" s="238" t="s">
        <v>1957</v>
      </c>
    </row>
    <row r="1174" spans="1:51" s="13" customFormat="1" ht="12">
      <c r="A1174" s="13"/>
      <c r="B1174" s="240"/>
      <c r="C1174" s="241"/>
      <c r="D1174" s="242" t="s">
        <v>200</v>
      </c>
      <c r="E1174" s="241"/>
      <c r="F1174" s="244" t="s">
        <v>1958</v>
      </c>
      <c r="G1174" s="241"/>
      <c r="H1174" s="245">
        <v>14.575</v>
      </c>
      <c r="I1174" s="246"/>
      <c r="J1174" s="241"/>
      <c r="K1174" s="241"/>
      <c r="L1174" s="247"/>
      <c r="M1174" s="248"/>
      <c r="N1174" s="249"/>
      <c r="O1174" s="249"/>
      <c r="P1174" s="249"/>
      <c r="Q1174" s="249"/>
      <c r="R1174" s="249"/>
      <c r="S1174" s="249"/>
      <c r="T1174" s="250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1" t="s">
        <v>200</v>
      </c>
      <c r="AU1174" s="251" t="s">
        <v>86</v>
      </c>
      <c r="AV1174" s="13" t="s">
        <v>86</v>
      </c>
      <c r="AW1174" s="13" t="s">
        <v>4</v>
      </c>
      <c r="AX1174" s="13" t="s">
        <v>84</v>
      </c>
      <c r="AY1174" s="251" t="s">
        <v>191</v>
      </c>
    </row>
    <row r="1175" spans="1:65" s="2" customFormat="1" ht="33" customHeight="1">
      <c r="A1175" s="39"/>
      <c r="B1175" s="40"/>
      <c r="C1175" s="227" t="s">
        <v>1959</v>
      </c>
      <c r="D1175" s="227" t="s">
        <v>193</v>
      </c>
      <c r="E1175" s="228" t="s">
        <v>1960</v>
      </c>
      <c r="F1175" s="229" t="s">
        <v>1961</v>
      </c>
      <c r="G1175" s="230" t="s">
        <v>196</v>
      </c>
      <c r="H1175" s="231">
        <v>26.627</v>
      </c>
      <c r="I1175" s="232"/>
      <c r="J1175" s="233">
        <f>ROUND(I1175*H1175,2)</f>
        <v>0</v>
      </c>
      <c r="K1175" s="229" t="s">
        <v>210</v>
      </c>
      <c r="L1175" s="45"/>
      <c r="M1175" s="234" t="s">
        <v>1</v>
      </c>
      <c r="N1175" s="235" t="s">
        <v>41</v>
      </c>
      <c r="O1175" s="92"/>
      <c r="P1175" s="236">
        <f>O1175*H1175</f>
        <v>0</v>
      </c>
      <c r="Q1175" s="236">
        <v>0.0052</v>
      </c>
      <c r="R1175" s="236">
        <f>Q1175*H1175</f>
        <v>0.13846039999999998</v>
      </c>
      <c r="S1175" s="236">
        <v>0</v>
      </c>
      <c r="T1175" s="237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38" t="s">
        <v>309</v>
      </c>
      <c r="AT1175" s="238" t="s">
        <v>193</v>
      </c>
      <c r="AU1175" s="238" t="s">
        <v>86</v>
      </c>
      <c r="AY1175" s="18" t="s">
        <v>191</v>
      </c>
      <c r="BE1175" s="239">
        <f>IF(N1175="základní",J1175,0)</f>
        <v>0</v>
      </c>
      <c r="BF1175" s="239">
        <f>IF(N1175="snížená",J1175,0)</f>
        <v>0</v>
      </c>
      <c r="BG1175" s="239">
        <f>IF(N1175="zákl. přenesená",J1175,0)</f>
        <v>0</v>
      </c>
      <c r="BH1175" s="239">
        <f>IF(N1175="sníž. přenesená",J1175,0)</f>
        <v>0</v>
      </c>
      <c r="BI1175" s="239">
        <f>IF(N1175="nulová",J1175,0)</f>
        <v>0</v>
      </c>
      <c r="BJ1175" s="18" t="s">
        <v>84</v>
      </c>
      <c r="BK1175" s="239">
        <f>ROUND(I1175*H1175,2)</f>
        <v>0</v>
      </c>
      <c r="BL1175" s="18" t="s">
        <v>309</v>
      </c>
      <c r="BM1175" s="238" t="s">
        <v>1962</v>
      </c>
    </row>
    <row r="1176" spans="1:51" s="15" customFormat="1" ht="12">
      <c r="A1176" s="15"/>
      <c r="B1176" s="263"/>
      <c r="C1176" s="264"/>
      <c r="D1176" s="242" t="s">
        <v>200</v>
      </c>
      <c r="E1176" s="265" t="s">
        <v>1</v>
      </c>
      <c r="F1176" s="266" t="s">
        <v>688</v>
      </c>
      <c r="G1176" s="264"/>
      <c r="H1176" s="265" t="s">
        <v>1</v>
      </c>
      <c r="I1176" s="267"/>
      <c r="J1176" s="264"/>
      <c r="K1176" s="264"/>
      <c r="L1176" s="268"/>
      <c r="M1176" s="269"/>
      <c r="N1176" s="270"/>
      <c r="O1176" s="270"/>
      <c r="P1176" s="270"/>
      <c r="Q1176" s="270"/>
      <c r="R1176" s="270"/>
      <c r="S1176" s="270"/>
      <c r="T1176" s="271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72" t="s">
        <v>200</v>
      </c>
      <c r="AU1176" s="272" t="s">
        <v>86</v>
      </c>
      <c r="AV1176" s="15" t="s">
        <v>84</v>
      </c>
      <c r="AW1176" s="15" t="s">
        <v>32</v>
      </c>
      <c r="AX1176" s="15" t="s">
        <v>76</v>
      </c>
      <c r="AY1176" s="272" t="s">
        <v>191</v>
      </c>
    </row>
    <row r="1177" spans="1:51" s="13" customFormat="1" ht="12">
      <c r="A1177" s="13"/>
      <c r="B1177" s="240"/>
      <c r="C1177" s="241"/>
      <c r="D1177" s="242" t="s">
        <v>200</v>
      </c>
      <c r="E1177" s="243" t="s">
        <v>1</v>
      </c>
      <c r="F1177" s="244" t="s">
        <v>729</v>
      </c>
      <c r="G1177" s="241"/>
      <c r="H1177" s="245">
        <v>8.842</v>
      </c>
      <c r="I1177" s="246"/>
      <c r="J1177" s="241"/>
      <c r="K1177" s="241"/>
      <c r="L1177" s="247"/>
      <c r="M1177" s="248"/>
      <c r="N1177" s="249"/>
      <c r="O1177" s="249"/>
      <c r="P1177" s="249"/>
      <c r="Q1177" s="249"/>
      <c r="R1177" s="249"/>
      <c r="S1177" s="249"/>
      <c r="T1177" s="250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1" t="s">
        <v>200</v>
      </c>
      <c r="AU1177" s="251" t="s">
        <v>86</v>
      </c>
      <c r="AV1177" s="13" t="s">
        <v>86</v>
      </c>
      <c r="AW1177" s="13" t="s">
        <v>32</v>
      </c>
      <c r="AX1177" s="13" t="s">
        <v>76</v>
      </c>
      <c r="AY1177" s="251" t="s">
        <v>191</v>
      </c>
    </row>
    <row r="1178" spans="1:51" s="13" customFormat="1" ht="12">
      <c r="A1178" s="13"/>
      <c r="B1178" s="240"/>
      <c r="C1178" s="241"/>
      <c r="D1178" s="242" t="s">
        <v>200</v>
      </c>
      <c r="E1178" s="243" t="s">
        <v>1</v>
      </c>
      <c r="F1178" s="244" t="s">
        <v>730</v>
      </c>
      <c r="G1178" s="241"/>
      <c r="H1178" s="245">
        <v>10.141</v>
      </c>
      <c r="I1178" s="246"/>
      <c r="J1178" s="241"/>
      <c r="K1178" s="241"/>
      <c r="L1178" s="247"/>
      <c r="M1178" s="248"/>
      <c r="N1178" s="249"/>
      <c r="O1178" s="249"/>
      <c r="P1178" s="249"/>
      <c r="Q1178" s="249"/>
      <c r="R1178" s="249"/>
      <c r="S1178" s="249"/>
      <c r="T1178" s="250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1" t="s">
        <v>200</v>
      </c>
      <c r="AU1178" s="251" t="s">
        <v>86</v>
      </c>
      <c r="AV1178" s="13" t="s">
        <v>86</v>
      </c>
      <c r="AW1178" s="13" t="s">
        <v>32</v>
      </c>
      <c r="AX1178" s="13" t="s">
        <v>76</v>
      </c>
      <c r="AY1178" s="251" t="s">
        <v>191</v>
      </c>
    </row>
    <row r="1179" spans="1:51" s="13" customFormat="1" ht="12">
      <c r="A1179" s="13"/>
      <c r="B1179" s="240"/>
      <c r="C1179" s="241"/>
      <c r="D1179" s="242" t="s">
        <v>200</v>
      </c>
      <c r="E1179" s="243" t="s">
        <v>1</v>
      </c>
      <c r="F1179" s="244" t="s">
        <v>731</v>
      </c>
      <c r="G1179" s="241"/>
      <c r="H1179" s="245">
        <v>7.644</v>
      </c>
      <c r="I1179" s="246"/>
      <c r="J1179" s="241"/>
      <c r="K1179" s="241"/>
      <c r="L1179" s="247"/>
      <c r="M1179" s="248"/>
      <c r="N1179" s="249"/>
      <c r="O1179" s="249"/>
      <c r="P1179" s="249"/>
      <c r="Q1179" s="249"/>
      <c r="R1179" s="249"/>
      <c r="S1179" s="249"/>
      <c r="T1179" s="250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1" t="s">
        <v>200</v>
      </c>
      <c r="AU1179" s="251" t="s">
        <v>86</v>
      </c>
      <c r="AV1179" s="13" t="s">
        <v>86</v>
      </c>
      <c r="AW1179" s="13" t="s">
        <v>32</v>
      </c>
      <c r="AX1179" s="13" t="s">
        <v>76</v>
      </c>
      <c r="AY1179" s="251" t="s">
        <v>191</v>
      </c>
    </row>
    <row r="1180" spans="1:51" s="14" customFormat="1" ht="12">
      <c r="A1180" s="14"/>
      <c r="B1180" s="252"/>
      <c r="C1180" s="253"/>
      <c r="D1180" s="242" t="s">
        <v>200</v>
      </c>
      <c r="E1180" s="254" t="s">
        <v>1</v>
      </c>
      <c r="F1180" s="255" t="s">
        <v>214</v>
      </c>
      <c r="G1180" s="253"/>
      <c r="H1180" s="256">
        <v>26.627000000000002</v>
      </c>
      <c r="I1180" s="257"/>
      <c r="J1180" s="253"/>
      <c r="K1180" s="253"/>
      <c r="L1180" s="258"/>
      <c r="M1180" s="259"/>
      <c r="N1180" s="260"/>
      <c r="O1180" s="260"/>
      <c r="P1180" s="260"/>
      <c r="Q1180" s="260"/>
      <c r="R1180" s="260"/>
      <c r="S1180" s="260"/>
      <c r="T1180" s="261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2" t="s">
        <v>200</v>
      </c>
      <c r="AU1180" s="262" t="s">
        <v>86</v>
      </c>
      <c r="AV1180" s="14" t="s">
        <v>198</v>
      </c>
      <c r="AW1180" s="14" t="s">
        <v>32</v>
      </c>
      <c r="AX1180" s="14" t="s">
        <v>84</v>
      </c>
      <c r="AY1180" s="262" t="s">
        <v>191</v>
      </c>
    </row>
    <row r="1181" spans="1:65" s="2" customFormat="1" ht="62.7" customHeight="1">
      <c r="A1181" s="39"/>
      <c r="B1181" s="40"/>
      <c r="C1181" s="284" t="s">
        <v>1963</v>
      </c>
      <c r="D1181" s="284" t="s">
        <v>310</v>
      </c>
      <c r="E1181" s="285" t="s">
        <v>1964</v>
      </c>
      <c r="F1181" s="286" t="s">
        <v>1965</v>
      </c>
      <c r="G1181" s="287" t="s">
        <v>196</v>
      </c>
      <c r="H1181" s="288">
        <v>29.29</v>
      </c>
      <c r="I1181" s="289"/>
      <c r="J1181" s="290">
        <f>ROUND(I1181*H1181,2)</f>
        <v>0</v>
      </c>
      <c r="K1181" s="286" t="s">
        <v>1</v>
      </c>
      <c r="L1181" s="291"/>
      <c r="M1181" s="292" t="s">
        <v>1</v>
      </c>
      <c r="N1181" s="293" t="s">
        <v>41</v>
      </c>
      <c r="O1181" s="92"/>
      <c r="P1181" s="236">
        <f>O1181*H1181</f>
        <v>0</v>
      </c>
      <c r="Q1181" s="236">
        <v>0.0126</v>
      </c>
      <c r="R1181" s="236">
        <f>Q1181*H1181</f>
        <v>0.369054</v>
      </c>
      <c r="S1181" s="236">
        <v>0</v>
      </c>
      <c r="T1181" s="237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38" t="s">
        <v>403</v>
      </c>
      <c r="AT1181" s="238" t="s">
        <v>310</v>
      </c>
      <c r="AU1181" s="238" t="s">
        <v>86</v>
      </c>
      <c r="AY1181" s="18" t="s">
        <v>191</v>
      </c>
      <c r="BE1181" s="239">
        <f>IF(N1181="základní",J1181,0)</f>
        <v>0</v>
      </c>
      <c r="BF1181" s="239">
        <f>IF(N1181="snížená",J1181,0)</f>
        <v>0</v>
      </c>
      <c r="BG1181" s="239">
        <f>IF(N1181="zákl. přenesená",J1181,0)</f>
        <v>0</v>
      </c>
      <c r="BH1181" s="239">
        <f>IF(N1181="sníž. přenesená",J1181,0)</f>
        <v>0</v>
      </c>
      <c r="BI1181" s="239">
        <f>IF(N1181="nulová",J1181,0)</f>
        <v>0</v>
      </c>
      <c r="BJ1181" s="18" t="s">
        <v>84</v>
      </c>
      <c r="BK1181" s="239">
        <f>ROUND(I1181*H1181,2)</f>
        <v>0</v>
      </c>
      <c r="BL1181" s="18" t="s">
        <v>309</v>
      </c>
      <c r="BM1181" s="238" t="s">
        <v>1966</v>
      </c>
    </row>
    <row r="1182" spans="1:51" s="13" customFormat="1" ht="12">
      <c r="A1182" s="13"/>
      <c r="B1182" s="240"/>
      <c r="C1182" s="241"/>
      <c r="D1182" s="242" t="s">
        <v>200</v>
      </c>
      <c r="E1182" s="241"/>
      <c r="F1182" s="244" t="s">
        <v>1967</v>
      </c>
      <c r="G1182" s="241"/>
      <c r="H1182" s="245">
        <v>29.29</v>
      </c>
      <c r="I1182" s="246"/>
      <c r="J1182" s="241"/>
      <c r="K1182" s="241"/>
      <c r="L1182" s="247"/>
      <c r="M1182" s="248"/>
      <c r="N1182" s="249"/>
      <c r="O1182" s="249"/>
      <c r="P1182" s="249"/>
      <c r="Q1182" s="249"/>
      <c r="R1182" s="249"/>
      <c r="S1182" s="249"/>
      <c r="T1182" s="25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1" t="s">
        <v>200</v>
      </c>
      <c r="AU1182" s="251" t="s">
        <v>86</v>
      </c>
      <c r="AV1182" s="13" t="s">
        <v>86</v>
      </c>
      <c r="AW1182" s="13" t="s">
        <v>4</v>
      </c>
      <c r="AX1182" s="13" t="s">
        <v>84</v>
      </c>
      <c r="AY1182" s="251" t="s">
        <v>191</v>
      </c>
    </row>
    <row r="1183" spans="1:65" s="2" customFormat="1" ht="37.8" customHeight="1">
      <c r="A1183" s="39"/>
      <c r="B1183" s="40"/>
      <c r="C1183" s="227" t="s">
        <v>1968</v>
      </c>
      <c r="D1183" s="227" t="s">
        <v>193</v>
      </c>
      <c r="E1183" s="228" t="s">
        <v>1969</v>
      </c>
      <c r="F1183" s="229" t="s">
        <v>1970</v>
      </c>
      <c r="G1183" s="230" t="s">
        <v>196</v>
      </c>
      <c r="H1183" s="231">
        <v>32.616</v>
      </c>
      <c r="I1183" s="232"/>
      <c r="J1183" s="233">
        <f>ROUND(I1183*H1183,2)</f>
        <v>0</v>
      </c>
      <c r="K1183" s="229" t="s">
        <v>210</v>
      </c>
      <c r="L1183" s="45"/>
      <c r="M1183" s="234" t="s">
        <v>1</v>
      </c>
      <c r="N1183" s="235" t="s">
        <v>41</v>
      </c>
      <c r="O1183" s="92"/>
      <c r="P1183" s="236">
        <f>O1183*H1183</f>
        <v>0</v>
      </c>
      <c r="Q1183" s="236">
        <v>0.009</v>
      </c>
      <c r="R1183" s="236">
        <f>Q1183*H1183</f>
        <v>0.29354399999999997</v>
      </c>
      <c r="S1183" s="236">
        <v>0</v>
      </c>
      <c r="T1183" s="237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38" t="s">
        <v>309</v>
      </c>
      <c r="AT1183" s="238" t="s">
        <v>193</v>
      </c>
      <c r="AU1183" s="238" t="s">
        <v>86</v>
      </c>
      <c r="AY1183" s="18" t="s">
        <v>191</v>
      </c>
      <c r="BE1183" s="239">
        <f>IF(N1183="základní",J1183,0)</f>
        <v>0</v>
      </c>
      <c r="BF1183" s="239">
        <f>IF(N1183="snížená",J1183,0)</f>
        <v>0</v>
      </c>
      <c r="BG1183" s="239">
        <f>IF(N1183="zákl. přenesená",J1183,0)</f>
        <v>0</v>
      </c>
      <c r="BH1183" s="239">
        <f>IF(N1183="sníž. přenesená",J1183,0)</f>
        <v>0</v>
      </c>
      <c r="BI1183" s="239">
        <f>IF(N1183="nulová",J1183,0)</f>
        <v>0</v>
      </c>
      <c r="BJ1183" s="18" t="s">
        <v>84</v>
      </c>
      <c r="BK1183" s="239">
        <f>ROUND(I1183*H1183,2)</f>
        <v>0</v>
      </c>
      <c r="BL1183" s="18" t="s">
        <v>309</v>
      </c>
      <c r="BM1183" s="238" t="s">
        <v>1971</v>
      </c>
    </row>
    <row r="1184" spans="1:51" s="15" customFormat="1" ht="12">
      <c r="A1184" s="15"/>
      <c r="B1184" s="263"/>
      <c r="C1184" s="264"/>
      <c r="D1184" s="242" t="s">
        <v>200</v>
      </c>
      <c r="E1184" s="265" t="s">
        <v>1</v>
      </c>
      <c r="F1184" s="266" t="s">
        <v>688</v>
      </c>
      <c r="G1184" s="264"/>
      <c r="H1184" s="265" t="s">
        <v>1</v>
      </c>
      <c r="I1184" s="267"/>
      <c r="J1184" s="264"/>
      <c r="K1184" s="264"/>
      <c r="L1184" s="268"/>
      <c r="M1184" s="269"/>
      <c r="N1184" s="270"/>
      <c r="O1184" s="270"/>
      <c r="P1184" s="270"/>
      <c r="Q1184" s="270"/>
      <c r="R1184" s="270"/>
      <c r="S1184" s="270"/>
      <c r="T1184" s="271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T1184" s="272" t="s">
        <v>200</v>
      </c>
      <c r="AU1184" s="272" t="s">
        <v>86</v>
      </c>
      <c r="AV1184" s="15" t="s">
        <v>84</v>
      </c>
      <c r="AW1184" s="15" t="s">
        <v>32</v>
      </c>
      <c r="AX1184" s="15" t="s">
        <v>76</v>
      </c>
      <c r="AY1184" s="272" t="s">
        <v>191</v>
      </c>
    </row>
    <row r="1185" spans="1:51" s="13" customFormat="1" ht="12">
      <c r="A1185" s="13"/>
      <c r="B1185" s="240"/>
      <c r="C1185" s="241"/>
      <c r="D1185" s="242" t="s">
        <v>200</v>
      </c>
      <c r="E1185" s="243" t="s">
        <v>1</v>
      </c>
      <c r="F1185" s="244" t="s">
        <v>1972</v>
      </c>
      <c r="G1185" s="241"/>
      <c r="H1185" s="245">
        <v>6.84</v>
      </c>
      <c r="I1185" s="246"/>
      <c r="J1185" s="241"/>
      <c r="K1185" s="241"/>
      <c r="L1185" s="247"/>
      <c r="M1185" s="248"/>
      <c r="N1185" s="249"/>
      <c r="O1185" s="249"/>
      <c r="P1185" s="249"/>
      <c r="Q1185" s="249"/>
      <c r="R1185" s="249"/>
      <c r="S1185" s="249"/>
      <c r="T1185" s="250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1" t="s">
        <v>200</v>
      </c>
      <c r="AU1185" s="251" t="s">
        <v>86</v>
      </c>
      <c r="AV1185" s="13" t="s">
        <v>86</v>
      </c>
      <c r="AW1185" s="13" t="s">
        <v>32</v>
      </c>
      <c r="AX1185" s="13" t="s">
        <v>76</v>
      </c>
      <c r="AY1185" s="251" t="s">
        <v>191</v>
      </c>
    </row>
    <row r="1186" spans="1:51" s="13" customFormat="1" ht="12">
      <c r="A1186" s="13"/>
      <c r="B1186" s="240"/>
      <c r="C1186" s="241"/>
      <c r="D1186" s="242" t="s">
        <v>200</v>
      </c>
      <c r="E1186" s="243" t="s">
        <v>1</v>
      </c>
      <c r="F1186" s="244" t="s">
        <v>1914</v>
      </c>
      <c r="G1186" s="241"/>
      <c r="H1186" s="245">
        <v>12.067</v>
      </c>
      <c r="I1186" s="246"/>
      <c r="J1186" s="241"/>
      <c r="K1186" s="241"/>
      <c r="L1186" s="247"/>
      <c r="M1186" s="248"/>
      <c r="N1186" s="249"/>
      <c r="O1186" s="249"/>
      <c r="P1186" s="249"/>
      <c r="Q1186" s="249"/>
      <c r="R1186" s="249"/>
      <c r="S1186" s="249"/>
      <c r="T1186" s="250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1" t="s">
        <v>200</v>
      </c>
      <c r="AU1186" s="251" t="s">
        <v>86</v>
      </c>
      <c r="AV1186" s="13" t="s">
        <v>86</v>
      </c>
      <c r="AW1186" s="13" t="s">
        <v>32</v>
      </c>
      <c r="AX1186" s="13" t="s">
        <v>76</v>
      </c>
      <c r="AY1186" s="251" t="s">
        <v>191</v>
      </c>
    </row>
    <row r="1187" spans="1:51" s="13" customFormat="1" ht="12">
      <c r="A1187" s="13"/>
      <c r="B1187" s="240"/>
      <c r="C1187" s="241"/>
      <c r="D1187" s="242" t="s">
        <v>200</v>
      </c>
      <c r="E1187" s="243" t="s">
        <v>1</v>
      </c>
      <c r="F1187" s="244" t="s">
        <v>1915</v>
      </c>
      <c r="G1187" s="241"/>
      <c r="H1187" s="245">
        <v>13.709</v>
      </c>
      <c r="I1187" s="246"/>
      <c r="J1187" s="241"/>
      <c r="K1187" s="241"/>
      <c r="L1187" s="247"/>
      <c r="M1187" s="248"/>
      <c r="N1187" s="249"/>
      <c r="O1187" s="249"/>
      <c r="P1187" s="249"/>
      <c r="Q1187" s="249"/>
      <c r="R1187" s="249"/>
      <c r="S1187" s="249"/>
      <c r="T1187" s="250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1" t="s">
        <v>200</v>
      </c>
      <c r="AU1187" s="251" t="s">
        <v>86</v>
      </c>
      <c r="AV1187" s="13" t="s">
        <v>86</v>
      </c>
      <c r="AW1187" s="13" t="s">
        <v>32</v>
      </c>
      <c r="AX1187" s="13" t="s">
        <v>76</v>
      </c>
      <c r="AY1187" s="251" t="s">
        <v>191</v>
      </c>
    </row>
    <row r="1188" spans="1:51" s="14" customFormat="1" ht="12">
      <c r="A1188" s="14"/>
      <c r="B1188" s="252"/>
      <c r="C1188" s="253"/>
      <c r="D1188" s="242" t="s">
        <v>200</v>
      </c>
      <c r="E1188" s="254" t="s">
        <v>1</v>
      </c>
      <c r="F1188" s="255" t="s">
        <v>214</v>
      </c>
      <c r="G1188" s="253"/>
      <c r="H1188" s="256">
        <v>32.616</v>
      </c>
      <c r="I1188" s="257"/>
      <c r="J1188" s="253"/>
      <c r="K1188" s="253"/>
      <c r="L1188" s="258"/>
      <c r="M1188" s="259"/>
      <c r="N1188" s="260"/>
      <c r="O1188" s="260"/>
      <c r="P1188" s="260"/>
      <c r="Q1188" s="260"/>
      <c r="R1188" s="260"/>
      <c r="S1188" s="260"/>
      <c r="T1188" s="261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2" t="s">
        <v>200</v>
      </c>
      <c r="AU1188" s="262" t="s">
        <v>86</v>
      </c>
      <c r="AV1188" s="14" t="s">
        <v>198</v>
      </c>
      <c r="AW1188" s="14" t="s">
        <v>32</v>
      </c>
      <c r="AX1188" s="14" t="s">
        <v>84</v>
      </c>
      <c r="AY1188" s="262" t="s">
        <v>191</v>
      </c>
    </row>
    <row r="1189" spans="1:65" s="2" customFormat="1" ht="49.05" customHeight="1">
      <c r="A1189" s="39"/>
      <c r="B1189" s="40"/>
      <c r="C1189" s="284" t="s">
        <v>1973</v>
      </c>
      <c r="D1189" s="284" t="s">
        <v>310</v>
      </c>
      <c r="E1189" s="285" t="s">
        <v>1974</v>
      </c>
      <c r="F1189" s="286" t="s">
        <v>1975</v>
      </c>
      <c r="G1189" s="287" t="s">
        <v>196</v>
      </c>
      <c r="H1189" s="288">
        <v>37.508</v>
      </c>
      <c r="I1189" s="289"/>
      <c r="J1189" s="290">
        <f>ROUND(I1189*H1189,2)</f>
        <v>0</v>
      </c>
      <c r="K1189" s="286" t="s">
        <v>1</v>
      </c>
      <c r="L1189" s="291"/>
      <c r="M1189" s="292" t="s">
        <v>1</v>
      </c>
      <c r="N1189" s="293" t="s">
        <v>41</v>
      </c>
      <c r="O1189" s="92"/>
      <c r="P1189" s="236">
        <f>O1189*H1189</f>
        <v>0</v>
      </c>
      <c r="Q1189" s="236">
        <v>0.02</v>
      </c>
      <c r="R1189" s="236">
        <f>Q1189*H1189</f>
        <v>0.75016</v>
      </c>
      <c r="S1189" s="236">
        <v>0</v>
      </c>
      <c r="T1189" s="237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38" t="s">
        <v>403</v>
      </c>
      <c r="AT1189" s="238" t="s">
        <v>310</v>
      </c>
      <c r="AU1189" s="238" t="s">
        <v>86</v>
      </c>
      <c r="AY1189" s="18" t="s">
        <v>191</v>
      </c>
      <c r="BE1189" s="239">
        <f>IF(N1189="základní",J1189,0)</f>
        <v>0</v>
      </c>
      <c r="BF1189" s="239">
        <f>IF(N1189="snížená",J1189,0)</f>
        <v>0</v>
      </c>
      <c r="BG1189" s="239">
        <f>IF(N1189="zákl. přenesená",J1189,0)</f>
        <v>0</v>
      </c>
      <c r="BH1189" s="239">
        <f>IF(N1189="sníž. přenesená",J1189,0)</f>
        <v>0</v>
      </c>
      <c r="BI1189" s="239">
        <f>IF(N1189="nulová",J1189,0)</f>
        <v>0</v>
      </c>
      <c r="BJ1189" s="18" t="s">
        <v>84</v>
      </c>
      <c r="BK1189" s="239">
        <f>ROUND(I1189*H1189,2)</f>
        <v>0</v>
      </c>
      <c r="BL1189" s="18" t="s">
        <v>309</v>
      </c>
      <c r="BM1189" s="238" t="s">
        <v>1976</v>
      </c>
    </row>
    <row r="1190" spans="1:51" s="13" customFormat="1" ht="12">
      <c r="A1190" s="13"/>
      <c r="B1190" s="240"/>
      <c r="C1190" s="241"/>
      <c r="D1190" s="242" t="s">
        <v>200</v>
      </c>
      <c r="E1190" s="241"/>
      <c r="F1190" s="244" t="s">
        <v>1977</v>
      </c>
      <c r="G1190" s="241"/>
      <c r="H1190" s="245">
        <v>37.508</v>
      </c>
      <c r="I1190" s="246"/>
      <c r="J1190" s="241"/>
      <c r="K1190" s="241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51" t="s">
        <v>200</v>
      </c>
      <c r="AU1190" s="251" t="s">
        <v>86</v>
      </c>
      <c r="AV1190" s="13" t="s">
        <v>86</v>
      </c>
      <c r="AW1190" s="13" t="s">
        <v>4</v>
      </c>
      <c r="AX1190" s="13" t="s">
        <v>84</v>
      </c>
      <c r="AY1190" s="251" t="s">
        <v>191</v>
      </c>
    </row>
    <row r="1191" spans="1:65" s="2" customFormat="1" ht="37.8" customHeight="1">
      <c r="A1191" s="39"/>
      <c r="B1191" s="40"/>
      <c r="C1191" s="227" t="s">
        <v>1978</v>
      </c>
      <c r="D1191" s="227" t="s">
        <v>193</v>
      </c>
      <c r="E1191" s="228" t="s">
        <v>1969</v>
      </c>
      <c r="F1191" s="229" t="s">
        <v>1970</v>
      </c>
      <c r="G1191" s="230" t="s">
        <v>196</v>
      </c>
      <c r="H1191" s="231">
        <v>43.786</v>
      </c>
      <c r="I1191" s="232"/>
      <c r="J1191" s="233">
        <f>ROUND(I1191*H1191,2)</f>
        <v>0</v>
      </c>
      <c r="K1191" s="229" t="s">
        <v>210</v>
      </c>
      <c r="L1191" s="45"/>
      <c r="M1191" s="234" t="s">
        <v>1</v>
      </c>
      <c r="N1191" s="235" t="s">
        <v>41</v>
      </c>
      <c r="O1191" s="92"/>
      <c r="P1191" s="236">
        <f>O1191*H1191</f>
        <v>0</v>
      </c>
      <c r="Q1191" s="236">
        <v>0.009</v>
      </c>
      <c r="R1191" s="236">
        <f>Q1191*H1191</f>
        <v>0.394074</v>
      </c>
      <c r="S1191" s="236">
        <v>0</v>
      </c>
      <c r="T1191" s="237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38" t="s">
        <v>309</v>
      </c>
      <c r="AT1191" s="238" t="s">
        <v>193</v>
      </c>
      <c r="AU1191" s="238" t="s">
        <v>86</v>
      </c>
      <c r="AY1191" s="18" t="s">
        <v>191</v>
      </c>
      <c r="BE1191" s="239">
        <f>IF(N1191="základní",J1191,0)</f>
        <v>0</v>
      </c>
      <c r="BF1191" s="239">
        <f>IF(N1191="snížená",J1191,0)</f>
        <v>0</v>
      </c>
      <c r="BG1191" s="239">
        <f>IF(N1191="zákl. přenesená",J1191,0)</f>
        <v>0</v>
      </c>
      <c r="BH1191" s="239">
        <f>IF(N1191="sníž. přenesená",J1191,0)</f>
        <v>0</v>
      </c>
      <c r="BI1191" s="239">
        <f>IF(N1191="nulová",J1191,0)</f>
        <v>0</v>
      </c>
      <c r="BJ1191" s="18" t="s">
        <v>84</v>
      </c>
      <c r="BK1191" s="239">
        <f>ROUND(I1191*H1191,2)</f>
        <v>0</v>
      </c>
      <c r="BL1191" s="18" t="s">
        <v>309</v>
      </c>
      <c r="BM1191" s="238" t="s">
        <v>1979</v>
      </c>
    </row>
    <row r="1192" spans="1:51" s="15" customFormat="1" ht="12">
      <c r="A1192" s="15"/>
      <c r="B1192" s="263"/>
      <c r="C1192" s="264"/>
      <c r="D1192" s="242" t="s">
        <v>200</v>
      </c>
      <c r="E1192" s="265" t="s">
        <v>1</v>
      </c>
      <c r="F1192" s="266" t="s">
        <v>688</v>
      </c>
      <c r="G1192" s="264"/>
      <c r="H1192" s="265" t="s">
        <v>1</v>
      </c>
      <c r="I1192" s="267"/>
      <c r="J1192" s="264"/>
      <c r="K1192" s="264"/>
      <c r="L1192" s="268"/>
      <c r="M1192" s="269"/>
      <c r="N1192" s="270"/>
      <c r="O1192" s="270"/>
      <c r="P1192" s="270"/>
      <c r="Q1192" s="270"/>
      <c r="R1192" s="270"/>
      <c r="S1192" s="270"/>
      <c r="T1192" s="271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72" t="s">
        <v>200</v>
      </c>
      <c r="AU1192" s="272" t="s">
        <v>86</v>
      </c>
      <c r="AV1192" s="15" t="s">
        <v>84</v>
      </c>
      <c r="AW1192" s="15" t="s">
        <v>32</v>
      </c>
      <c r="AX1192" s="15" t="s">
        <v>76</v>
      </c>
      <c r="AY1192" s="272" t="s">
        <v>191</v>
      </c>
    </row>
    <row r="1193" spans="1:51" s="13" customFormat="1" ht="12">
      <c r="A1193" s="13"/>
      <c r="B1193" s="240"/>
      <c r="C1193" s="241"/>
      <c r="D1193" s="242" t="s">
        <v>200</v>
      </c>
      <c r="E1193" s="243" t="s">
        <v>1</v>
      </c>
      <c r="F1193" s="244" t="s">
        <v>1980</v>
      </c>
      <c r="G1193" s="241"/>
      <c r="H1193" s="245">
        <v>6.84</v>
      </c>
      <c r="I1193" s="246"/>
      <c r="J1193" s="241"/>
      <c r="K1193" s="241"/>
      <c r="L1193" s="247"/>
      <c r="M1193" s="248"/>
      <c r="N1193" s="249"/>
      <c r="O1193" s="249"/>
      <c r="P1193" s="249"/>
      <c r="Q1193" s="249"/>
      <c r="R1193" s="249"/>
      <c r="S1193" s="249"/>
      <c r="T1193" s="250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1" t="s">
        <v>200</v>
      </c>
      <c r="AU1193" s="251" t="s">
        <v>86</v>
      </c>
      <c r="AV1193" s="13" t="s">
        <v>86</v>
      </c>
      <c r="AW1193" s="13" t="s">
        <v>32</v>
      </c>
      <c r="AX1193" s="13" t="s">
        <v>76</v>
      </c>
      <c r="AY1193" s="251" t="s">
        <v>191</v>
      </c>
    </row>
    <row r="1194" spans="1:51" s="13" customFormat="1" ht="12">
      <c r="A1194" s="13"/>
      <c r="B1194" s="240"/>
      <c r="C1194" s="241"/>
      <c r="D1194" s="242" t="s">
        <v>200</v>
      </c>
      <c r="E1194" s="243" t="s">
        <v>1</v>
      </c>
      <c r="F1194" s="244" t="s">
        <v>1916</v>
      </c>
      <c r="G1194" s="241"/>
      <c r="H1194" s="245">
        <v>13.127</v>
      </c>
      <c r="I1194" s="246"/>
      <c r="J1194" s="241"/>
      <c r="K1194" s="241"/>
      <c r="L1194" s="247"/>
      <c r="M1194" s="248"/>
      <c r="N1194" s="249"/>
      <c r="O1194" s="249"/>
      <c r="P1194" s="249"/>
      <c r="Q1194" s="249"/>
      <c r="R1194" s="249"/>
      <c r="S1194" s="249"/>
      <c r="T1194" s="250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1" t="s">
        <v>200</v>
      </c>
      <c r="AU1194" s="251" t="s">
        <v>86</v>
      </c>
      <c r="AV1194" s="13" t="s">
        <v>86</v>
      </c>
      <c r="AW1194" s="13" t="s">
        <v>32</v>
      </c>
      <c r="AX1194" s="13" t="s">
        <v>76</v>
      </c>
      <c r="AY1194" s="251" t="s">
        <v>191</v>
      </c>
    </row>
    <row r="1195" spans="1:51" s="13" customFormat="1" ht="12">
      <c r="A1195" s="13"/>
      <c r="B1195" s="240"/>
      <c r="C1195" s="241"/>
      <c r="D1195" s="242" t="s">
        <v>200</v>
      </c>
      <c r="E1195" s="243" t="s">
        <v>1</v>
      </c>
      <c r="F1195" s="244" t="s">
        <v>1917</v>
      </c>
      <c r="G1195" s="241"/>
      <c r="H1195" s="245">
        <v>11.802</v>
      </c>
      <c r="I1195" s="246"/>
      <c r="J1195" s="241"/>
      <c r="K1195" s="241"/>
      <c r="L1195" s="247"/>
      <c r="M1195" s="248"/>
      <c r="N1195" s="249"/>
      <c r="O1195" s="249"/>
      <c r="P1195" s="249"/>
      <c r="Q1195" s="249"/>
      <c r="R1195" s="249"/>
      <c r="S1195" s="249"/>
      <c r="T1195" s="250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1" t="s">
        <v>200</v>
      </c>
      <c r="AU1195" s="251" t="s">
        <v>86</v>
      </c>
      <c r="AV1195" s="13" t="s">
        <v>86</v>
      </c>
      <c r="AW1195" s="13" t="s">
        <v>32</v>
      </c>
      <c r="AX1195" s="13" t="s">
        <v>76</v>
      </c>
      <c r="AY1195" s="251" t="s">
        <v>191</v>
      </c>
    </row>
    <row r="1196" spans="1:51" s="13" customFormat="1" ht="12">
      <c r="A1196" s="13"/>
      <c r="B1196" s="240"/>
      <c r="C1196" s="241"/>
      <c r="D1196" s="242" t="s">
        <v>200</v>
      </c>
      <c r="E1196" s="243" t="s">
        <v>1</v>
      </c>
      <c r="F1196" s="244" t="s">
        <v>1918</v>
      </c>
      <c r="G1196" s="241"/>
      <c r="H1196" s="245">
        <v>12.017</v>
      </c>
      <c r="I1196" s="246"/>
      <c r="J1196" s="241"/>
      <c r="K1196" s="241"/>
      <c r="L1196" s="247"/>
      <c r="M1196" s="248"/>
      <c r="N1196" s="249"/>
      <c r="O1196" s="249"/>
      <c r="P1196" s="249"/>
      <c r="Q1196" s="249"/>
      <c r="R1196" s="249"/>
      <c r="S1196" s="249"/>
      <c r="T1196" s="25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1" t="s">
        <v>200</v>
      </c>
      <c r="AU1196" s="251" t="s">
        <v>86</v>
      </c>
      <c r="AV1196" s="13" t="s">
        <v>86</v>
      </c>
      <c r="AW1196" s="13" t="s">
        <v>32</v>
      </c>
      <c r="AX1196" s="13" t="s">
        <v>76</v>
      </c>
      <c r="AY1196" s="251" t="s">
        <v>191</v>
      </c>
    </row>
    <row r="1197" spans="1:51" s="14" customFormat="1" ht="12">
      <c r="A1197" s="14"/>
      <c r="B1197" s="252"/>
      <c r="C1197" s="253"/>
      <c r="D1197" s="242" t="s">
        <v>200</v>
      </c>
      <c r="E1197" s="254" t="s">
        <v>1</v>
      </c>
      <c r="F1197" s="255" t="s">
        <v>214</v>
      </c>
      <c r="G1197" s="253"/>
      <c r="H1197" s="256">
        <v>43.786</v>
      </c>
      <c r="I1197" s="257"/>
      <c r="J1197" s="253"/>
      <c r="K1197" s="253"/>
      <c r="L1197" s="258"/>
      <c r="M1197" s="259"/>
      <c r="N1197" s="260"/>
      <c r="O1197" s="260"/>
      <c r="P1197" s="260"/>
      <c r="Q1197" s="260"/>
      <c r="R1197" s="260"/>
      <c r="S1197" s="260"/>
      <c r="T1197" s="261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2" t="s">
        <v>200</v>
      </c>
      <c r="AU1197" s="262" t="s">
        <v>86</v>
      </c>
      <c r="AV1197" s="14" t="s">
        <v>198</v>
      </c>
      <c r="AW1197" s="14" t="s">
        <v>32</v>
      </c>
      <c r="AX1197" s="14" t="s">
        <v>84</v>
      </c>
      <c r="AY1197" s="262" t="s">
        <v>191</v>
      </c>
    </row>
    <row r="1198" spans="1:65" s="2" customFormat="1" ht="49.05" customHeight="1">
      <c r="A1198" s="39"/>
      <c r="B1198" s="40"/>
      <c r="C1198" s="284" t="s">
        <v>1981</v>
      </c>
      <c r="D1198" s="284" t="s">
        <v>310</v>
      </c>
      <c r="E1198" s="285" t="s">
        <v>1982</v>
      </c>
      <c r="F1198" s="286" t="s">
        <v>1983</v>
      </c>
      <c r="G1198" s="287" t="s">
        <v>196</v>
      </c>
      <c r="H1198" s="288">
        <v>50.354</v>
      </c>
      <c r="I1198" s="289"/>
      <c r="J1198" s="290">
        <f>ROUND(I1198*H1198,2)</f>
        <v>0</v>
      </c>
      <c r="K1198" s="286" t="s">
        <v>1</v>
      </c>
      <c r="L1198" s="291"/>
      <c r="M1198" s="292" t="s">
        <v>1</v>
      </c>
      <c r="N1198" s="293" t="s">
        <v>41</v>
      </c>
      <c r="O1198" s="92"/>
      <c r="P1198" s="236">
        <f>O1198*H1198</f>
        <v>0</v>
      </c>
      <c r="Q1198" s="236">
        <v>0.02</v>
      </c>
      <c r="R1198" s="236">
        <f>Q1198*H1198</f>
        <v>1.00708</v>
      </c>
      <c r="S1198" s="236">
        <v>0</v>
      </c>
      <c r="T1198" s="237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38" t="s">
        <v>403</v>
      </c>
      <c r="AT1198" s="238" t="s">
        <v>310</v>
      </c>
      <c r="AU1198" s="238" t="s">
        <v>86</v>
      </c>
      <c r="AY1198" s="18" t="s">
        <v>191</v>
      </c>
      <c r="BE1198" s="239">
        <f>IF(N1198="základní",J1198,0)</f>
        <v>0</v>
      </c>
      <c r="BF1198" s="239">
        <f>IF(N1198="snížená",J1198,0)</f>
        <v>0</v>
      </c>
      <c r="BG1198" s="239">
        <f>IF(N1198="zákl. přenesená",J1198,0)</f>
        <v>0</v>
      </c>
      <c r="BH1198" s="239">
        <f>IF(N1198="sníž. přenesená",J1198,0)</f>
        <v>0</v>
      </c>
      <c r="BI1198" s="239">
        <f>IF(N1198="nulová",J1198,0)</f>
        <v>0</v>
      </c>
      <c r="BJ1198" s="18" t="s">
        <v>84</v>
      </c>
      <c r="BK1198" s="239">
        <f>ROUND(I1198*H1198,2)</f>
        <v>0</v>
      </c>
      <c r="BL1198" s="18" t="s">
        <v>309</v>
      </c>
      <c r="BM1198" s="238" t="s">
        <v>1984</v>
      </c>
    </row>
    <row r="1199" spans="1:51" s="13" customFormat="1" ht="12">
      <c r="A1199" s="13"/>
      <c r="B1199" s="240"/>
      <c r="C1199" s="241"/>
      <c r="D1199" s="242" t="s">
        <v>200</v>
      </c>
      <c r="E1199" s="241"/>
      <c r="F1199" s="244" t="s">
        <v>1985</v>
      </c>
      <c r="G1199" s="241"/>
      <c r="H1199" s="245">
        <v>50.354</v>
      </c>
      <c r="I1199" s="246"/>
      <c r="J1199" s="241"/>
      <c r="K1199" s="241"/>
      <c r="L1199" s="247"/>
      <c r="M1199" s="248"/>
      <c r="N1199" s="249"/>
      <c r="O1199" s="249"/>
      <c r="P1199" s="249"/>
      <c r="Q1199" s="249"/>
      <c r="R1199" s="249"/>
      <c r="S1199" s="249"/>
      <c r="T1199" s="250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51" t="s">
        <v>200</v>
      </c>
      <c r="AU1199" s="251" t="s">
        <v>86</v>
      </c>
      <c r="AV1199" s="13" t="s">
        <v>86</v>
      </c>
      <c r="AW1199" s="13" t="s">
        <v>4</v>
      </c>
      <c r="AX1199" s="13" t="s">
        <v>84</v>
      </c>
      <c r="AY1199" s="251" t="s">
        <v>191</v>
      </c>
    </row>
    <row r="1200" spans="1:65" s="2" customFormat="1" ht="37.8" customHeight="1">
      <c r="A1200" s="39"/>
      <c r="B1200" s="40"/>
      <c r="C1200" s="227" t="s">
        <v>1986</v>
      </c>
      <c r="D1200" s="227" t="s">
        <v>193</v>
      </c>
      <c r="E1200" s="228" t="s">
        <v>1987</v>
      </c>
      <c r="F1200" s="229" t="s">
        <v>1988</v>
      </c>
      <c r="G1200" s="230" t="s">
        <v>196</v>
      </c>
      <c r="H1200" s="231">
        <v>30.13</v>
      </c>
      <c r="I1200" s="232"/>
      <c r="J1200" s="233">
        <f>ROUND(I1200*H1200,2)</f>
        <v>0</v>
      </c>
      <c r="K1200" s="229" t="s">
        <v>210</v>
      </c>
      <c r="L1200" s="45"/>
      <c r="M1200" s="234" t="s">
        <v>1</v>
      </c>
      <c r="N1200" s="235" t="s">
        <v>41</v>
      </c>
      <c r="O1200" s="92"/>
      <c r="P1200" s="236">
        <f>O1200*H1200</f>
        <v>0</v>
      </c>
      <c r="Q1200" s="236">
        <v>0.009</v>
      </c>
      <c r="R1200" s="236">
        <f>Q1200*H1200</f>
        <v>0.27116999999999997</v>
      </c>
      <c r="S1200" s="236">
        <v>0</v>
      </c>
      <c r="T1200" s="237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38" t="s">
        <v>309</v>
      </c>
      <c r="AT1200" s="238" t="s">
        <v>193</v>
      </c>
      <c r="AU1200" s="238" t="s">
        <v>86</v>
      </c>
      <c r="AY1200" s="18" t="s">
        <v>191</v>
      </c>
      <c r="BE1200" s="239">
        <f>IF(N1200="základní",J1200,0)</f>
        <v>0</v>
      </c>
      <c r="BF1200" s="239">
        <f>IF(N1200="snížená",J1200,0)</f>
        <v>0</v>
      </c>
      <c r="BG1200" s="239">
        <f>IF(N1200="zákl. přenesená",J1200,0)</f>
        <v>0</v>
      </c>
      <c r="BH1200" s="239">
        <f>IF(N1200="sníž. přenesená",J1200,0)</f>
        <v>0</v>
      </c>
      <c r="BI1200" s="239">
        <f>IF(N1200="nulová",J1200,0)</f>
        <v>0</v>
      </c>
      <c r="BJ1200" s="18" t="s">
        <v>84</v>
      </c>
      <c r="BK1200" s="239">
        <f>ROUND(I1200*H1200,2)</f>
        <v>0</v>
      </c>
      <c r="BL1200" s="18" t="s">
        <v>309</v>
      </c>
      <c r="BM1200" s="238" t="s">
        <v>1989</v>
      </c>
    </row>
    <row r="1201" spans="1:51" s="13" customFormat="1" ht="12">
      <c r="A1201" s="13"/>
      <c r="B1201" s="240"/>
      <c r="C1201" s="241"/>
      <c r="D1201" s="242" t="s">
        <v>200</v>
      </c>
      <c r="E1201" s="243" t="s">
        <v>1</v>
      </c>
      <c r="F1201" s="244" t="s">
        <v>1913</v>
      </c>
      <c r="G1201" s="241"/>
      <c r="H1201" s="245">
        <v>30.13</v>
      </c>
      <c r="I1201" s="246"/>
      <c r="J1201" s="241"/>
      <c r="K1201" s="241"/>
      <c r="L1201" s="247"/>
      <c r="M1201" s="248"/>
      <c r="N1201" s="249"/>
      <c r="O1201" s="249"/>
      <c r="P1201" s="249"/>
      <c r="Q1201" s="249"/>
      <c r="R1201" s="249"/>
      <c r="S1201" s="249"/>
      <c r="T1201" s="250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1" t="s">
        <v>200</v>
      </c>
      <c r="AU1201" s="251" t="s">
        <v>86</v>
      </c>
      <c r="AV1201" s="13" t="s">
        <v>86</v>
      </c>
      <c r="AW1201" s="13" t="s">
        <v>32</v>
      </c>
      <c r="AX1201" s="13" t="s">
        <v>84</v>
      </c>
      <c r="AY1201" s="251" t="s">
        <v>191</v>
      </c>
    </row>
    <row r="1202" spans="1:65" s="2" customFormat="1" ht="62.7" customHeight="1">
      <c r="A1202" s="39"/>
      <c r="B1202" s="40"/>
      <c r="C1202" s="284" t="s">
        <v>1990</v>
      </c>
      <c r="D1202" s="284" t="s">
        <v>310</v>
      </c>
      <c r="E1202" s="285" t="s">
        <v>1991</v>
      </c>
      <c r="F1202" s="286" t="s">
        <v>1992</v>
      </c>
      <c r="G1202" s="287" t="s">
        <v>196</v>
      </c>
      <c r="H1202" s="288">
        <v>34.65</v>
      </c>
      <c r="I1202" s="289"/>
      <c r="J1202" s="290">
        <f>ROUND(I1202*H1202,2)</f>
        <v>0</v>
      </c>
      <c r="K1202" s="286" t="s">
        <v>1</v>
      </c>
      <c r="L1202" s="291"/>
      <c r="M1202" s="292" t="s">
        <v>1</v>
      </c>
      <c r="N1202" s="293" t="s">
        <v>41</v>
      </c>
      <c r="O1202" s="92"/>
      <c r="P1202" s="236">
        <f>O1202*H1202</f>
        <v>0</v>
      </c>
      <c r="Q1202" s="236">
        <v>0.02</v>
      </c>
      <c r="R1202" s="236">
        <f>Q1202*H1202</f>
        <v>0.693</v>
      </c>
      <c r="S1202" s="236">
        <v>0</v>
      </c>
      <c r="T1202" s="237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38" t="s">
        <v>403</v>
      </c>
      <c r="AT1202" s="238" t="s">
        <v>310</v>
      </c>
      <c r="AU1202" s="238" t="s">
        <v>86</v>
      </c>
      <c r="AY1202" s="18" t="s">
        <v>191</v>
      </c>
      <c r="BE1202" s="239">
        <f>IF(N1202="základní",J1202,0)</f>
        <v>0</v>
      </c>
      <c r="BF1202" s="239">
        <f>IF(N1202="snížená",J1202,0)</f>
        <v>0</v>
      </c>
      <c r="BG1202" s="239">
        <f>IF(N1202="zákl. přenesená",J1202,0)</f>
        <v>0</v>
      </c>
      <c r="BH1202" s="239">
        <f>IF(N1202="sníž. přenesená",J1202,0)</f>
        <v>0</v>
      </c>
      <c r="BI1202" s="239">
        <f>IF(N1202="nulová",J1202,0)</f>
        <v>0</v>
      </c>
      <c r="BJ1202" s="18" t="s">
        <v>84</v>
      </c>
      <c r="BK1202" s="239">
        <f>ROUND(I1202*H1202,2)</f>
        <v>0</v>
      </c>
      <c r="BL1202" s="18" t="s">
        <v>309</v>
      </c>
      <c r="BM1202" s="238" t="s">
        <v>1993</v>
      </c>
    </row>
    <row r="1203" spans="1:51" s="13" customFormat="1" ht="12">
      <c r="A1203" s="13"/>
      <c r="B1203" s="240"/>
      <c r="C1203" s="241"/>
      <c r="D1203" s="242" t="s">
        <v>200</v>
      </c>
      <c r="E1203" s="241"/>
      <c r="F1203" s="244" t="s">
        <v>1994</v>
      </c>
      <c r="G1203" s="241"/>
      <c r="H1203" s="245">
        <v>34.65</v>
      </c>
      <c r="I1203" s="246"/>
      <c r="J1203" s="241"/>
      <c r="K1203" s="241"/>
      <c r="L1203" s="247"/>
      <c r="M1203" s="248"/>
      <c r="N1203" s="249"/>
      <c r="O1203" s="249"/>
      <c r="P1203" s="249"/>
      <c r="Q1203" s="249"/>
      <c r="R1203" s="249"/>
      <c r="S1203" s="249"/>
      <c r="T1203" s="25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1" t="s">
        <v>200</v>
      </c>
      <c r="AU1203" s="251" t="s">
        <v>86</v>
      </c>
      <c r="AV1203" s="13" t="s">
        <v>86</v>
      </c>
      <c r="AW1203" s="13" t="s">
        <v>4</v>
      </c>
      <c r="AX1203" s="13" t="s">
        <v>84</v>
      </c>
      <c r="AY1203" s="251" t="s">
        <v>191</v>
      </c>
    </row>
    <row r="1204" spans="1:65" s="2" customFormat="1" ht="24.15" customHeight="1">
      <c r="A1204" s="39"/>
      <c r="B1204" s="40"/>
      <c r="C1204" s="227" t="s">
        <v>1995</v>
      </c>
      <c r="D1204" s="227" t="s">
        <v>193</v>
      </c>
      <c r="E1204" s="228" t="s">
        <v>1996</v>
      </c>
      <c r="F1204" s="229" t="s">
        <v>1997</v>
      </c>
      <c r="G1204" s="230" t="s">
        <v>196</v>
      </c>
      <c r="H1204" s="231">
        <v>308.776</v>
      </c>
      <c r="I1204" s="232"/>
      <c r="J1204" s="233">
        <f>ROUND(I1204*H1204,2)</f>
        <v>0</v>
      </c>
      <c r="K1204" s="229" t="s">
        <v>210</v>
      </c>
      <c r="L1204" s="45"/>
      <c r="M1204" s="234" t="s">
        <v>1</v>
      </c>
      <c r="N1204" s="235" t="s">
        <v>41</v>
      </c>
      <c r="O1204" s="92"/>
      <c r="P1204" s="236">
        <f>O1204*H1204</f>
        <v>0</v>
      </c>
      <c r="Q1204" s="236">
        <v>0</v>
      </c>
      <c r="R1204" s="236">
        <f>Q1204*H1204</f>
        <v>0</v>
      </c>
      <c r="S1204" s="236">
        <v>0</v>
      </c>
      <c r="T1204" s="237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38" t="s">
        <v>309</v>
      </c>
      <c r="AT1204" s="238" t="s">
        <v>193</v>
      </c>
      <c r="AU1204" s="238" t="s">
        <v>86</v>
      </c>
      <c r="AY1204" s="18" t="s">
        <v>191</v>
      </c>
      <c r="BE1204" s="239">
        <f>IF(N1204="základní",J1204,0)</f>
        <v>0</v>
      </c>
      <c r="BF1204" s="239">
        <f>IF(N1204="snížená",J1204,0)</f>
        <v>0</v>
      </c>
      <c r="BG1204" s="239">
        <f>IF(N1204="zákl. přenesená",J1204,0)</f>
        <v>0</v>
      </c>
      <c r="BH1204" s="239">
        <f>IF(N1204="sníž. přenesená",J1204,0)</f>
        <v>0</v>
      </c>
      <c r="BI1204" s="239">
        <f>IF(N1204="nulová",J1204,0)</f>
        <v>0</v>
      </c>
      <c r="BJ1204" s="18" t="s">
        <v>84</v>
      </c>
      <c r="BK1204" s="239">
        <f>ROUND(I1204*H1204,2)</f>
        <v>0</v>
      </c>
      <c r="BL1204" s="18" t="s">
        <v>309</v>
      </c>
      <c r="BM1204" s="238" t="s">
        <v>1998</v>
      </c>
    </row>
    <row r="1205" spans="1:51" s="15" customFormat="1" ht="12">
      <c r="A1205" s="15"/>
      <c r="B1205" s="263"/>
      <c r="C1205" s="264"/>
      <c r="D1205" s="242" t="s">
        <v>200</v>
      </c>
      <c r="E1205" s="265" t="s">
        <v>1</v>
      </c>
      <c r="F1205" s="266" t="s">
        <v>688</v>
      </c>
      <c r="G1205" s="264"/>
      <c r="H1205" s="265" t="s">
        <v>1</v>
      </c>
      <c r="I1205" s="267"/>
      <c r="J1205" s="264"/>
      <c r="K1205" s="264"/>
      <c r="L1205" s="268"/>
      <c r="M1205" s="269"/>
      <c r="N1205" s="270"/>
      <c r="O1205" s="270"/>
      <c r="P1205" s="270"/>
      <c r="Q1205" s="270"/>
      <c r="R1205" s="270"/>
      <c r="S1205" s="270"/>
      <c r="T1205" s="271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72" t="s">
        <v>200</v>
      </c>
      <c r="AU1205" s="272" t="s">
        <v>86</v>
      </c>
      <c r="AV1205" s="15" t="s">
        <v>84</v>
      </c>
      <c r="AW1205" s="15" t="s">
        <v>32</v>
      </c>
      <c r="AX1205" s="15" t="s">
        <v>76</v>
      </c>
      <c r="AY1205" s="272" t="s">
        <v>191</v>
      </c>
    </row>
    <row r="1206" spans="1:51" s="13" customFormat="1" ht="12">
      <c r="A1206" s="13"/>
      <c r="B1206" s="240"/>
      <c r="C1206" s="241"/>
      <c r="D1206" s="242" t="s">
        <v>200</v>
      </c>
      <c r="E1206" s="243" t="s">
        <v>1</v>
      </c>
      <c r="F1206" s="244" t="s">
        <v>724</v>
      </c>
      <c r="G1206" s="241"/>
      <c r="H1206" s="245">
        <v>19.293</v>
      </c>
      <c r="I1206" s="246"/>
      <c r="J1206" s="241"/>
      <c r="K1206" s="241"/>
      <c r="L1206" s="247"/>
      <c r="M1206" s="248"/>
      <c r="N1206" s="249"/>
      <c r="O1206" s="249"/>
      <c r="P1206" s="249"/>
      <c r="Q1206" s="249"/>
      <c r="R1206" s="249"/>
      <c r="S1206" s="249"/>
      <c r="T1206" s="250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1" t="s">
        <v>200</v>
      </c>
      <c r="AU1206" s="251" t="s">
        <v>86</v>
      </c>
      <c r="AV1206" s="13" t="s">
        <v>86</v>
      </c>
      <c r="AW1206" s="13" t="s">
        <v>32</v>
      </c>
      <c r="AX1206" s="13" t="s">
        <v>76</v>
      </c>
      <c r="AY1206" s="251" t="s">
        <v>191</v>
      </c>
    </row>
    <row r="1207" spans="1:51" s="13" customFormat="1" ht="12">
      <c r="A1207" s="13"/>
      <c r="B1207" s="240"/>
      <c r="C1207" s="241"/>
      <c r="D1207" s="242" t="s">
        <v>200</v>
      </c>
      <c r="E1207" s="243" t="s">
        <v>1</v>
      </c>
      <c r="F1207" s="244" t="s">
        <v>725</v>
      </c>
      <c r="G1207" s="241"/>
      <c r="H1207" s="245">
        <v>7.992</v>
      </c>
      <c r="I1207" s="246"/>
      <c r="J1207" s="241"/>
      <c r="K1207" s="241"/>
      <c r="L1207" s="247"/>
      <c r="M1207" s="248"/>
      <c r="N1207" s="249"/>
      <c r="O1207" s="249"/>
      <c r="P1207" s="249"/>
      <c r="Q1207" s="249"/>
      <c r="R1207" s="249"/>
      <c r="S1207" s="249"/>
      <c r="T1207" s="250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51" t="s">
        <v>200</v>
      </c>
      <c r="AU1207" s="251" t="s">
        <v>86</v>
      </c>
      <c r="AV1207" s="13" t="s">
        <v>86</v>
      </c>
      <c r="AW1207" s="13" t="s">
        <v>32</v>
      </c>
      <c r="AX1207" s="13" t="s">
        <v>76</v>
      </c>
      <c r="AY1207" s="251" t="s">
        <v>191</v>
      </c>
    </row>
    <row r="1208" spans="1:51" s="13" customFormat="1" ht="12">
      <c r="A1208" s="13"/>
      <c r="B1208" s="240"/>
      <c r="C1208" s="241"/>
      <c r="D1208" s="242" t="s">
        <v>200</v>
      </c>
      <c r="E1208" s="243" t="s">
        <v>1</v>
      </c>
      <c r="F1208" s="244" t="s">
        <v>1906</v>
      </c>
      <c r="G1208" s="241"/>
      <c r="H1208" s="245">
        <v>22.437</v>
      </c>
      <c r="I1208" s="246"/>
      <c r="J1208" s="241"/>
      <c r="K1208" s="241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1" t="s">
        <v>200</v>
      </c>
      <c r="AU1208" s="251" t="s">
        <v>86</v>
      </c>
      <c r="AV1208" s="13" t="s">
        <v>86</v>
      </c>
      <c r="AW1208" s="13" t="s">
        <v>32</v>
      </c>
      <c r="AX1208" s="13" t="s">
        <v>76</v>
      </c>
      <c r="AY1208" s="251" t="s">
        <v>191</v>
      </c>
    </row>
    <row r="1209" spans="1:51" s="13" customFormat="1" ht="12">
      <c r="A1209" s="13"/>
      <c r="B1209" s="240"/>
      <c r="C1209" s="241"/>
      <c r="D1209" s="242" t="s">
        <v>200</v>
      </c>
      <c r="E1209" s="243" t="s">
        <v>1</v>
      </c>
      <c r="F1209" s="244" t="s">
        <v>1907</v>
      </c>
      <c r="G1209" s="241"/>
      <c r="H1209" s="245">
        <v>19.199</v>
      </c>
      <c r="I1209" s="246"/>
      <c r="J1209" s="241"/>
      <c r="K1209" s="241"/>
      <c r="L1209" s="247"/>
      <c r="M1209" s="248"/>
      <c r="N1209" s="249"/>
      <c r="O1209" s="249"/>
      <c r="P1209" s="249"/>
      <c r="Q1209" s="249"/>
      <c r="R1209" s="249"/>
      <c r="S1209" s="249"/>
      <c r="T1209" s="250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1" t="s">
        <v>200</v>
      </c>
      <c r="AU1209" s="251" t="s">
        <v>86</v>
      </c>
      <c r="AV1209" s="13" t="s">
        <v>86</v>
      </c>
      <c r="AW1209" s="13" t="s">
        <v>32</v>
      </c>
      <c r="AX1209" s="13" t="s">
        <v>76</v>
      </c>
      <c r="AY1209" s="251" t="s">
        <v>191</v>
      </c>
    </row>
    <row r="1210" spans="1:51" s="13" customFormat="1" ht="12">
      <c r="A1210" s="13"/>
      <c r="B1210" s="240"/>
      <c r="C1210" s="241"/>
      <c r="D1210" s="242" t="s">
        <v>200</v>
      </c>
      <c r="E1210" s="243" t="s">
        <v>1</v>
      </c>
      <c r="F1210" s="244" t="s">
        <v>1908</v>
      </c>
      <c r="G1210" s="241"/>
      <c r="H1210" s="245">
        <v>15.176</v>
      </c>
      <c r="I1210" s="246"/>
      <c r="J1210" s="241"/>
      <c r="K1210" s="241"/>
      <c r="L1210" s="247"/>
      <c r="M1210" s="248"/>
      <c r="N1210" s="249"/>
      <c r="O1210" s="249"/>
      <c r="P1210" s="249"/>
      <c r="Q1210" s="249"/>
      <c r="R1210" s="249"/>
      <c r="S1210" s="249"/>
      <c r="T1210" s="250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1" t="s">
        <v>200</v>
      </c>
      <c r="AU1210" s="251" t="s">
        <v>86</v>
      </c>
      <c r="AV1210" s="13" t="s">
        <v>86</v>
      </c>
      <c r="AW1210" s="13" t="s">
        <v>32</v>
      </c>
      <c r="AX1210" s="13" t="s">
        <v>76</v>
      </c>
      <c r="AY1210" s="251" t="s">
        <v>191</v>
      </c>
    </row>
    <row r="1211" spans="1:51" s="13" customFormat="1" ht="12">
      <c r="A1211" s="13"/>
      <c r="B1211" s="240"/>
      <c r="C1211" s="241"/>
      <c r="D1211" s="242" t="s">
        <v>200</v>
      </c>
      <c r="E1211" s="243" t="s">
        <v>1</v>
      </c>
      <c r="F1211" s="244" t="s">
        <v>1909</v>
      </c>
      <c r="G1211" s="241"/>
      <c r="H1211" s="245">
        <v>12.504</v>
      </c>
      <c r="I1211" s="246"/>
      <c r="J1211" s="241"/>
      <c r="K1211" s="241"/>
      <c r="L1211" s="247"/>
      <c r="M1211" s="248"/>
      <c r="N1211" s="249"/>
      <c r="O1211" s="249"/>
      <c r="P1211" s="249"/>
      <c r="Q1211" s="249"/>
      <c r="R1211" s="249"/>
      <c r="S1211" s="249"/>
      <c r="T1211" s="250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51" t="s">
        <v>200</v>
      </c>
      <c r="AU1211" s="251" t="s">
        <v>86</v>
      </c>
      <c r="AV1211" s="13" t="s">
        <v>86</v>
      </c>
      <c r="AW1211" s="13" t="s">
        <v>32</v>
      </c>
      <c r="AX1211" s="13" t="s">
        <v>76</v>
      </c>
      <c r="AY1211" s="251" t="s">
        <v>191</v>
      </c>
    </row>
    <row r="1212" spans="1:51" s="13" customFormat="1" ht="12">
      <c r="A1212" s="13"/>
      <c r="B1212" s="240"/>
      <c r="C1212" s="241"/>
      <c r="D1212" s="242" t="s">
        <v>200</v>
      </c>
      <c r="E1212" s="243" t="s">
        <v>1</v>
      </c>
      <c r="F1212" s="244" t="s">
        <v>1910</v>
      </c>
      <c r="G1212" s="241"/>
      <c r="H1212" s="245">
        <v>6.88</v>
      </c>
      <c r="I1212" s="246"/>
      <c r="J1212" s="241"/>
      <c r="K1212" s="241"/>
      <c r="L1212" s="247"/>
      <c r="M1212" s="248"/>
      <c r="N1212" s="249"/>
      <c r="O1212" s="249"/>
      <c r="P1212" s="249"/>
      <c r="Q1212" s="249"/>
      <c r="R1212" s="249"/>
      <c r="S1212" s="249"/>
      <c r="T1212" s="250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1" t="s">
        <v>200</v>
      </c>
      <c r="AU1212" s="251" t="s">
        <v>86</v>
      </c>
      <c r="AV1212" s="13" t="s">
        <v>86</v>
      </c>
      <c r="AW1212" s="13" t="s">
        <v>32</v>
      </c>
      <c r="AX1212" s="13" t="s">
        <v>76</v>
      </c>
      <c r="AY1212" s="251" t="s">
        <v>191</v>
      </c>
    </row>
    <row r="1213" spans="1:51" s="13" customFormat="1" ht="12">
      <c r="A1213" s="13"/>
      <c r="B1213" s="240"/>
      <c r="C1213" s="241"/>
      <c r="D1213" s="242" t="s">
        <v>200</v>
      </c>
      <c r="E1213" s="243" t="s">
        <v>1</v>
      </c>
      <c r="F1213" s="244" t="s">
        <v>1911</v>
      </c>
      <c r="G1213" s="241"/>
      <c r="H1213" s="245">
        <v>11.201</v>
      </c>
      <c r="I1213" s="246"/>
      <c r="J1213" s="241"/>
      <c r="K1213" s="241"/>
      <c r="L1213" s="247"/>
      <c r="M1213" s="248"/>
      <c r="N1213" s="249"/>
      <c r="O1213" s="249"/>
      <c r="P1213" s="249"/>
      <c r="Q1213" s="249"/>
      <c r="R1213" s="249"/>
      <c r="S1213" s="249"/>
      <c r="T1213" s="250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1" t="s">
        <v>200</v>
      </c>
      <c r="AU1213" s="251" t="s">
        <v>86</v>
      </c>
      <c r="AV1213" s="13" t="s">
        <v>86</v>
      </c>
      <c r="AW1213" s="13" t="s">
        <v>32</v>
      </c>
      <c r="AX1213" s="13" t="s">
        <v>76</v>
      </c>
      <c r="AY1213" s="251" t="s">
        <v>191</v>
      </c>
    </row>
    <row r="1214" spans="1:51" s="13" customFormat="1" ht="12">
      <c r="A1214" s="13"/>
      <c r="B1214" s="240"/>
      <c r="C1214" s="241"/>
      <c r="D1214" s="242" t="s">
        <v>200</v>
      </c>
      <c r="E1214" s="243" t="s">
        <v>1</v>
      </c>
      <c r="F1214" s="244" t="s">
        <v>727</v>
      </c>
      <c r="G1214" s="241"/>
      <c r="H1214" s="245">
        <v>19.245</v>
      </c>
      <c r="I1214" s="246"/>
      <c r="J1214" s="241"/>
      <c r="K1214" s="241"/>
      <c r="L1214" s="247"/>
      <c r="M1214" s="248"/>
      <c r="N1214" s="249"/>
      <c r="O1214" s="249"/>
      <c r="P1214" s="249"/>
      <c r="Q1214" s="249"/>
      <c r="R1214" s="249"/>
      <c r="S1214" s="249"/>
      <c r="T1214" s="250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1" t="s">
        <v>200</v>
      </c>
      <c r="AU1214" s="251" t="s">
        <v>86</v>
      </c>
      <c r="AV1214" s="13" t="s">
        <v>86</v>
      </c>
      <c r="AW1214" s="13" t="s">
        <v>32</v>
      </c>
      <c r="AX1214" s="13" t="s">
        <v>76</v>
      </c>
      <c r="AY1214" s="251" t="s">
        <v>191</v>
      </c>
    </row>
    <row r="1215" spans="1:51" s="13" customFormat="1" ht="12">
      <c r="A1215" s="13"/>
      <c r="B1215" s="240"/>
      <c r="C1215" s="241"/>
      <c r="D1215" s="242" t="s">
        <v>200</v>
      </c>
      <c r="E1215" s="243" t="s">
        <v>1</v>
      </c>
      <c r="F1215" s="244" t="s">
        <v>728</v>
      </c>
      <c r="G1215" s="241"/>
      <c r="H1215" s="245">
        <v>8.136</v>
      </c>
      <c r="I1215" s="246"/>
      <c r="J1215" s="241"/>
      <c r="K1215" s="241"/>
      <c r="L1215" s="247"/>
      <c r="M1215" s="248"/>
      <c r="N1215" s="249"/>
      <c r="O1215" s="249"/>
      <c r="P1215" s="249"/>
      <c r="Q1215" s="249"/>
      <c r="R1215" s="249"/>
      <c r="S1215" s="249"/>
      <c r="T1215" s="250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1" t="s">
        <v>200</v>
      </c>
      <c r="AU1215" s="251" t="s">
        <v>86</v>
      </c>
      <c r="AV1215" s="13" t="s">
        <v>86</v>
      </c>
      <c r="AW1215" s="13" t="s">
        <v>32</v>
      </c>
      <c r="AX1215" s="13" t="s">
        <v>76</v>
      </c>
      <c r="AY1215" s="251" t="s">
        <v>191</v>
      </c>
    </row>
    <row r="1216" spans="1:51" s="13" customFormat="1" ht="12">
      <c r="A1216" s="13"/>
      <c r="B1216" s="240"/>
      <c r="C1216" s="241"/>
      <c r="D1216" s="242" t="s">
        <v>200</v>
      </c>
      <c r="E1216" s="243" t="s">
        <v>1</v>
      </c>
      <c r="F1216" s="244" t="s">
        <v>1912</v>
      </c>
      <c r="G1216" s="241"/>
      <c r="H1216" s="245">
        <v>22.331</v>
      </c>
      <c r="I1216" s="246"/>
      <c r="J1216" s="241"/>
      <c r="K1216" s="241"/>
      <c r="L1216" s="247"/>
      <c r="M1216" s="248"/>
      <c r="N1216" s="249"/>
      <c r="O1216" s="249"/>
      <c r="P1216" s="249"/>
      <c r="Q1216" s="249"/>
      <c r="R1216" s="249"/>
      <c r="S1216" s="249"/>
      <c r="T1216" s="250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1" t="s">
        <v>200</v>
      </c>
      <c r="AU1216" s="251" t="s">
        <v>86</v>
      </c>
      <c r="AV1216" s="13" t="s">
        <v>86</v>
      </c>
      <c r="AW1216" s="13" t="s">
        <v>32</v>
      </c>
      <c r="AX1216" s="13" t="s">
        <v>76</v>
      </c>
      <c r="AY1216" s="251" t="s">
        <v>191</v>
      </c>
    </row>
    <row r="1217" spans="1:51" s="13" customFormat="1" ht="12">
      <c r="A1217" s="13"/>
      <c r="B1217" s="240"/>
      <c r="C1217" s="241"/>
      <c r="D1217" s="242" t="s">
        <v>200</v>
      </c>
      <c r="E1217" s="243" t="s">
        <v>1</v>
      </c>
      <c r="F1217" s="244" t="s">
        <v>707</v>
      </c>
      <c r="G1217" s="241"/>
      <c r="H1217" s="245">
        <v>24.903</v>
      </c>
      <c r="I1217" s="246"/>
      <c r="J1217" s="241"/>
      <c r="K1217" s="241"/>
      <c r="L1217" s="247"/>
      <c r="M1217" s="248"/>
      <c r="N1217" s="249"/>
      <c r="O1217" s="249"/>
      <c r="P1217" s="249"/>
      <c r="Q1217" s="249"/>
      <c r="R1217" s="249"/>
      <c r="S1217" s="249"/>
      <c r="T1217" s="250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1" t="s">
        <v>200</v>
      </c>
      <c r="AU1217" s="251" t="s">
        <v>86</v>
      </c>
      <c r="AV1217" s="13" t="s">
        <v>86</v>
      </c>
      <c r="AW1217" s="13" t="s">
        <v>32</v>
      </c>
      <c r="AX1217" s="13" t="s">
        <v>76</v>
      </c>
      <c r="AY1217" s="251" t="s">
        <v>191</v>
      </c>
    </row>
    <row r="1218" spans="1:51" s="13" customFormat="1" ht="12">
      <c r="A1218" s="13"/>
      <c r="B1218" s="240"/>
      <c r="C1218" s="241"/>
      <c r="D1218" s="242" t="s">
        <v>200</v>
      </c>
      <c r="E1218" s="243" t="s">
        <v>1</v>
      </c>
      <c r="F1218" s="244" t="s">
        <v>729</v>
      </c>
      <c r="G1218" s="241"/>
      <c r="H1218" s="245">
        <v>8.842</v>
      </c>
      <c r="I1218" s="246"/>
      <c r="J1218" s="241"/>
      <c r="K1218" s="241"/>
      <c r="L1218" s="247"/>
      <c r="M1218" s="248"/>
      <c r="N1218" s="249"/>
      <c r="O1218" s="249"/>
      <c r="P1218" s="249"/>
      <c r="Q1218" s="249"/>
      <c r="R1218" s="249"/>
      <c r="S1218" s="249"/>
      <c r="T1218" s="250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1" t="s">
        <v>200</v>
      </c>
      <c r="AU1218" s="251" t="s">
        <v>86</v>
      </c>
      <c r="AV1218" s="13" t="s">
        <v>86</v>
      </c>
      <c r="AW1218" s="13" t="s">
        <v>32</v>
      </c>
      <c r="AX1218" s="13" t="s">
        <v>76</v>
      </c>
      <c r="AY1218" s="251" t="s">
        <v>191</v>
      </c>
    </row>
    <row r="1219" spans="1:51" s="13" customFormat="1" ht="12">
      <c r="A1219" s="13"/>
      <c r="B1219" s="240"/>
      <c r="C1219" s="241"/>
      <c r="D1219" s="242" t="s">
        <v>200</v>
      </c>
      <c r="E1219" s="243" t="s">
        <v>1</v>
      </c>
      <c r="F1219" s="244" t="s">
        <v>730</v>
      </c>
      <c r="G1219" s="241"/>
      <c r="H1219" s="245">
        <v>10.141</v>
      </c>
      <c r="I1219" s="246"/>
      <c r="J1219" s="241"/>
      <c r="K1219" s="241"/>
      <c r="L1219" s="247"/>
      <c r="M1219" s="248"/>
      <c r="N1219" s="249"/>
      <c r="O1219" s="249"/>
      <c r="P1219" s="249"/>
      <c r="Q1219" s="249"/>
      <c r="R1219" s="249"/>
      <c r="S1219" s="249"/>
      <c r="T1219" s="250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1" t="s">
        <v>200</v>
      </c>
      <c r="AU1219" s="251" t="s">
        <v>86</v>
      </c>
      <c r="AV1219" s="13" t="s">
        <v>86</v>
      </c>
      <c r="AW1219" s="13" t="s">
        <v>32</v>
      </c>
      <c r="AX1219" s="13" t="s">
        <v>76</v>
      </c>
      <c r="AY1219" s="251" t="s">
        <v>191</v>
      </c>
    </row>
    <row r="1220" spans="1:51" s="13" customFormat="1" ht="12">
      <c r="A1220" s="13"/>
      <c r="B1220" s="240"/>
      <c r="C1220" s="241"/>
      <c r="D1220" s="242" t="s">
        <v>200</v>
      </c>
      <c r="E1220" s="243" t="s">
        <v>1</v>
      </c>
      <c r="F1220" s="244" t="s">
        <v>731</v>
      </c>
      <c r="G1220" s="241"/>
      <c r="H1220" s="245">
        <v>7.644</v>
      </c>
      <c r="I1220" s="246"/>
      <c r="J1220" s="241"/>
      <c r="K1220" s="241"/>
      <c r="L1220" s="247"/>
      <c r="M1220" s="248"/>
      <c r="N1220" s="249"/>
      <c r="O1220" s="249"/>
      <c r="P1220" s="249"/>
      <c r="Q1220" s="249"/>
      <c r="R1220" s="249"/>
      <c r="S1220" s="249"/>
      <c r="T1220" s="250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1" t="s">
        <v>200</v>
      </c>
      <c r="AU1220" s="251" t="s">
        <v>86</v>
      </c>
      <c r="AV1220" s="13" t="s">
        <v>86</v>
      </c>
      <c r="AW1220" s="13" t="s">
        <v>32</v>
      </c>
      <c r="AX1220" s="13" t="s">
        <v>76</v>
      </c>
      <c r="AY1220" s="251" t="s">
        <v>191</v>
      </c>
    </row>
    <row r="1221" spans="1:51" s="13" customFormat="1" ht="12">
      <c r="A1221" s="13"/>
      <c r="B1221" s="240"/>
      <c r="C1221" s="241"/>
      <c r="D1221" s="242" t="s">
        <v>200</v>
      </c>
      <c r="E1221" s="243" t="s">
        <v>1</v>
      </c>
      <c r="F1221" s="244" t="s">
        <v>1913</v>
      </c>
      <c r="G1221" s="241"/>
      <c r="H1221" s="245">
        <v>30.13</v>
      </c>
      <c r="I1221" s="246"/>
      <c r="J1221" s="241"/>
      <c r="K1221" s="241"/>
      <c r="L1221" s="247"/>
      <c r="M1221" s="248"/>
      <c r="N1221" s="249"/>
      <c r="O1221" s="249"/>
      <c r="P1221" s="249"/>
      <c r="Q1221" s="249"/>
      <c r="R1221" s="249"/>
      <c r="S1221" s="249"/>
      <c r="T1221" s="250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1" t="s">
        <v>200</v>
      </c>
      <c r="AU1221" s="251" t="s">
        <v>86</v>
      </c>
      <c r="AV1221" s="13" t="s">
        <v>86</v>
      </c>
      <c r="AW1221" s="13" t="s">
        <v>32</v>
      </c>
      <c r="AX1221" s="13" t="s">
        <v>76</v>
      </c>
      <c r="AY1221" s="251" t="s">
        <v>191</v>
      </c>
    </row>
    <row r="1222" spans="1:51" s="13" customFormat="1" ht="12">
      <c r="A1222" s="13"/>
      <c r="B1222" s="240"/>
      <c r="C1222" s="241"/>
      <c r="D1222" s="242" t="s">
        <v>200</v>
      </c>
      <c r="E1222" s="243" t="s">
        <v>1</v>
      </c>
      <c r="F1222" s="244" t="s">
        <v>1914</v>
      </c>
      <c r="G1222" s="241"/>
      <c r="H1222" s="245">
        <v>12.067</v>
      </c>
      <c r="I1222" s="246"/>
      <c r="J1222" s="241"/>
      <c r="K1222" s="241"/>
      <c r="L1222" s="247"/>
      <c r="M1222" s="248"/>
      <c r="N1222" s="249"/>
      <c r="O1222" s="249"/>
      <c r="P1222" s="249"/>
      <c r="Q1222" s="249"/>
      <c r="R1222" s="249"/>
      <c r="S1222" s="249"/>
      <c r="T1222" s="250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1" t="s">
        <v>200</v>
      </c>
      <c r="AU1222" s="251" t="s">
        <v>86</v>
      </c>
      <c r="AV1222" s="13" t="s">
        <v>86</v>
      </c>
      <c r="AW1222" s="13" t="s">
        <v>32</v>
      </c>
      <c r="AX1222" s="13" t="s">
        <v>76</v>
      </c>
      <c r="AY1222" s="251" t="s">
        <v>191</v>
      </c>
    </row>
    <row r="1223" spans="1:51" s="13" customFormat="1" ht="12">
      <c r="A1223" s="13"/>
      <c r="B1223" s="240"/>
      <c r="C1223" s="241"/>
      <c r="D1223" s="242" t="s">
        <v>200</v>
      </c>
      <c r="E1223" s="243" t="s">
        <v>1</v>
      </c>
      <c r="F1223" s="244" t="s">
        <v>1915</v>
      </c>
      <c r="G1223" s="241"/>
      <c r="H1223" s="245">
        <v>13.709</v>
      </c>
      <c r="I1223" s="246"/>
      <c r="J1223" s="241"/>
      <c r="K1223" s="241"/>
      <c r="L1223" s="247"/>
      <c r="M1223" s="248"/>
      <c r="N1223" s="249"/>
      <c r="O1223" s="249"/>
      <c r="P1223" s="249"/>
      <c r="Q1223" s="249"/>
      <c r="R1223" s="249"/>
      <c r="S1223" s="249"/>
      <c r="T1223" s="250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51" t="s">
        <v>200</v>
      </c>
      <c r="AU1223" s="251" t="s">
        <v>86</v>
      </c>
      <c r="AV1223" s="13" t="s">
        <v>86</v>
      </c>
      <c r="AW1223" s="13" t="s">
        <v>32</v>
      </c>
      <c r="AX1223" s="13" t="s">
        <v>76</v>
      </c>
      <c r="AY1223" s="251" t="s">
        <v>191</v>
      </c>
    </row>
    <row r="1224" spans="1:51" s="13" customFormat="1" ht="12">
      <c r="A1224" s="13"/>
      <c r="B1224" s="240"/>
      <c r="C1224" s="241"/>
      <c r="D1224" s="242" t="s">
        <v>200</v>
      </c>
      <c r="E1224" s="243" t="s">
        <v>1</v>
      </c>
      <c r="F1224" s="244" t="s">
        <v>1916</v>
      </c>
      <c r="G1224" s="241"/>
      <c r="H1224" s="245">
        <v>13.127</v>
      </c>
      <c r="I1224" s="246"/>
      <c r="J1224" s="241"/>
      <c r="K1224" s="241"/>
      <c r="L1224" s="247"/>
      <c r="M1224" s="248"/>
      <c r="N1224" s="249"/>
      <c r="O1224" s="249"/>
      <c r="P1224" s="249"/>
      <c r="Q1224" s="249"/>
      <c r="R1224" s="249"/>
      <c r="S1224" s="249"/>
      <c r="T1224" s="250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51" t="s">
        <v>200</v>
      </c>
      <c r="AU1224" s="251" t="s">
        <v>86</v>
      </c>
      <c r="AV1224" s="13" t="s">
        <v>86</v>
      </c>
      <c r="AW1224" s="13" t="s">
        <v>32</v>
      </c>
      <c r="AX1224" s="13" t="s">
        <v>76</v>
      </c>
      <c r="AY1224" s="251" t="s">
        <v>191</v>
      </c>
    </row>
    <row r="1225" spans="1:51" s="13" customFormat="1" ht="12">
      <c r="A1225" s="13"/>
      <c r="B1225" s="240"/>
      <c r="C1225" s="241"/>
      <c r="D1225" s="242" t="s">
        <v>200</v>
      </c>
      <c r="E1225" s="243" t="s">
        <v>1</v>
      </c>
      <c r="F1225" s="244" t="s">
        <v>1917</v>
      </c>
      <c r="G1225" s="241"/>
      <c r="H1225" s="245">
        <v>11.802</v>
      </c>
      <c r="I1225" s="246"/>
      <c r="J1225" s="241"/>
      <c r="K1225" s="241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1" t="s">
        <v>200</v>
      </c>
      <c r="AU1225" s="251" t="s">
        <v>86</v>
      </c>
      <c r="AV1225" s="13" t="s">
        <v>86</v>
      </c>
      <c r="AW1225" s="13" t="s">
        <v>32</v>
      </c>
      <c r="AX1225" s="13" t="s">
        <v>76</v>
      </c>
      <c r="AY1225" s="251" t="s">
        <v>191</v>
      </c>
    </row>
    <row r="1226" spans="1:51" s="13" customFormat="1" ht="12">
      <c r="A1226" s="13"/>
      <c r="B1226" s="240"/>
      <c r="C1226" s="241"/>
      <c r="D1226" s="242" t="s">
        <v>200</v>
      </c>
      <c r="E1226" s="243" t="s">
        <v>1</v>
      </c>
      <c r="F1226" s="244" t="s">
        <v>1918</v>
      </c>
      <c r="G1226" s="241"/>
      <c r="H1226" s="245">
        <v>12.017</v>
      </c>
      <c r="I1226" s="246"/>
      <c r="J1226" s="241"/>
      <c r="K1226" s="241"/>
      <c r="L1226" s="247"/>
      <c r="M1226" s="248"/>
      <c r="N1226" s="249"/>
      <c r="O1226" s="249"/>
      <c r="P1226" s="249"/>
      <c r="Q1226" s="249"/>
      <c r="R1226" s="249"/>
      <c r="S1226" s="249"/>
      <c r="T1226" s="250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1" t="s">
        <v>200</v>
      </c>
      <c r="AU1226" s="251" t="s">
        <v>86</v>
      </c>
      <c r="AV1226" s="13" t="s">
        <v>86</v>
      </c>
      <c r="AW1226" s="13" t="s">
        <v>32</v>
      </c>
      <c r="AX1226" s="13" t="s">
        <v>76</v>
      </c>
      <c r="AY1226" s="251" t="s">
        <v>191</v>
      </c>
    </row>
    <row r="1227" spans="1:51" s="14" customFormat="1" ht="12">
      <c r="A1227" s="14"/>
      <c r="B1227" s="252"/>
      <c r="C1227" s="253"/>
      <c r="D1227" s="242" t="s">
        <v>200</v>
      </c>
      <c r="E1227" s="254" t="s">
        <v>1</v>
      </c>
      <c r="F1227" s="255" t="s">
        <v>214</v>
      </c>
      <c r="G1227" s="253"/>
      <c r="H1227" s="256">
        <v>308.776</v>
      </c>
      <c r="I1227" s="257"/>
      <c r="J1227" s="253"/>
      <c r="K1227" s="253"/>
      <c r="L1227" s="258"/>
      <c r="M1227" s="259"/>
      <c r="N1227" s="260"/>
      <c r="O1227" s="260"/>
      <c r="P1227" s="260"/>
      <c r="Q1227" s="260"/>
      <c r="R1227" s="260"/>
      <c r="S1227" s="260"/>
      <c r="T1227" s="261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2" t="s">
        <v>200</v>
      </c>
      <c r="AU1227" s="262" t="s">
        <v>86</v>
      </c>
      <c r="AV1227" s="14" t="s">
        <v>198</v>
      </c>
      <c r="AW1227" s="14" t="s">
        <v>32</v>
      </c>
      <c r="AX1227" s="14" t="s">
        <v>84</v>
      </c>
      <c r="AY1227" s="262" t="s">
        <v>191</v>
      </c>
    </row>
    <row r="1228" spans="1:65" s="2" customFormat="1" ht="24.15" customHeight="1">
      <c r="A1228" s="39"/>
      <c r="B1228" s="40"/>
      <c r="C1228" s="227" t="s">
        <v>1999</v>
      </c>
      <c r="D1228" s="227" t="s">
        <v>193</v>
      </c>
      <c r="E1228" s="228" t="s">
        <v>2000</v>
      </c>
      <c r="F1228" s="229" t="s">
        <v>2001</v>
      </c>
      <c r="G1228" s="230" t="s">
        <v>196</v>
      </c>
      <c r="H1228" s="231">
        <v>24.903</v>
      </c>
      <c r="I1228" s="232"/>
      <c r="J1228" s="233">
        <f>ROUND(I1228*H1228,2)</f>
        <v>0</v>
      </c>
      <c r="K1228" s="229" t="s">
        <v>210</v>
      </c>
      <c r="L1228" s="45"/>
      <c r="M1228" s="234" t="s">
        <v>1</v>
      </c>
      <c r="N1228" s="235" t="s">
        <v>41</v>
      </c>
      <c r="O1228" s="92"/>
      <c r="P1228" s="236">
        <f>O1228*H1228</f>
        <v>0</v>
      </c>
      <c r="Q1228" s="236">
        <v>0.0028</v>
      </c>
      <c r="R1228" s="236">
        <f>Q1228*H1228</f>
        <v>0.0697284</v>
      </c>
      <c r="S1228" s="236">
        <v>0</v>
      </c>
      <c r="T1228" s="237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38" t="s">
        <v>309</v>
      </c>
      <c r="AT1228" s="238" t="s">
        <v>193</v>
      </c>
      <c r="AU1228" s="238" t="s">
        <v>86</v>
      </c>
      <c r="AY1228" s="18" t="s">
        <v>191</v>
      </c>
      <c r="BE1228" s="239">
        <f>IF(N1228="základní",J1228,0)</f>
        <v>0</v>
      </c>
      <c r="BF1228" s="239">
        <f>IF(N1228="snížená",J1228,0)</f>
        <v>0</v>
      </c>
      <c r="BG1228" s="239">
        <f>IF(N1228="zákl. přenesená",J1228,0)</f>
        <v>0</v>
      </c>
      <c r="BH1228" s="239">
        <f>IF(N1228="sníž. přenesená",J1228,0)</f>
        <v>0</v>
      </c>
      <c r="BI1228" s="239">
        <f>IF(N1228="nulová",J1228,0)</f>
        <v>0</v>
      </c>
      <c r="BJ1228" s="18" t="s">
        <v>84</v>
      </c>
      <c r="BK1228" s="239">
        <f>ROUND(I1228*H1228,2)</f>
        <v>0</v>
      </c>
      <c r="BL1228" s="18" t="s">
        <v>309</v>
      </c>
      <c r="BM1228" s="238" t="s">
        <v>2002</v>
      </c>
    </row>
    <row r="1229" spans="1:51" s="15" customFormat="1" ht="12">
      <c r="A1229" s="15"/>
      <c r="B1229" s="263"/>
      <c r="C1229" s="264"/>
      <c r="D1229" s="242" t="s">
        <v>200</v>
      </c>
      <c r="E1229" s="265" t="s">
        <v>1</v>
      </c>
      <c r="F1229" s="266" t="s">
        <v>688</v>
      </c>
      <c r="G1229" s="264"/>
      <c r="H1229" s="265" t="s">
        <v>1</v>
      </c>
      <c r="I1229" s="267"/>
      <c r="J1229" s="264"/>
      <c r="K1229" s="264"/>
      <c r="L1229" s="268"/>
      <c r="M1229" s="269"/>
      <c r="N1229" s="270"/>
      <c r="O1229" s="270"/>
      <c r="P1229" s="270"/>
      <c r="Q1229" s="270"/>
      <c r="R1229" s="270"/>
      <c r="S1229" s="270"/>
      <c r="T1229" s="271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72" t="s">
        <v>200</v>
      </c>
      <c r="AU1229" s="272" t="s">
        <v>86</v>
      </c>
      <c r="AV1229" s="15" t="s">
        <v>84</v>
      </c>
      <c r="AW1229" s="15" t="s">
        <v>32</v>
      </c>
      <c r="AX1229" s="15" t="s">
        <v>76</v>
      </c>
      <c r="AY1229" s="272" t="s">
        <v>191</v>
      </c>
    </row>
    <row r="1230" spans="1:51" s="13" customFormat="1" ht="12">
      <c r="A1230" s="13"/>
      <c r="B1230" s="240"/>
      <c r="C1230" s="241"/>
      <c r="D1230" s="242" t="s">
        <v>200</v>
      </c>
      <c r="E1230" s="243" t="s">
        <v>1</v>
      </c>
      <c r="F1230" s="244" t="s">
        <v>707</v>
      </c>
      <c r="G1230" s="241"/>
      <c r="H1230" s="245">
        <v>24.903</v>
      </c>
      <c r="I1230" s="246"/>
      <c r="J1230" s="241"/>
      <c r="K1230" s="241"/>
      <c r="L1230" s="247"/>
      <c r="M1230" s="248"/>
      <c r="N1230" s="249"/>
      <c r="O1230" s="249"/>
      <c r="P1230" s="249"/>
      <c r="Q1230" s="249"/>
      <c r="R1230" s="249"/>
      <c r="S1230" s="249"/>
      <c r="T1230" s="250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1" t="s">
        <v>200</v>
      </c>
      <c r="AU1230" s="251" t="s">
        <v>86</v>
      </c>
      <c r="AV1230" s="13" t="s">
        <v>86</v>
      </c>
      <c r="AW1230" s="13" t="s">
        <v>32</v>
      </c>
      <c r="AX1230" s="13" t="s">
        <v>84</v>
      </c>
      <c r="AY1230" s="251" t="s">
        <v>191</v>
      </c>
    </row>
    <row r="1231" spans="1:65" s="2" customFormat="1" ht="66.75" customHeight="1">
      <c r="A1231" s="39"/>
      <c r="B1231" s="40"/>
      <c r="C1231" s="284" t="s">
        <v>2003</v>
      </c>
      <c r="D1231" s="284" t="s">
        <v>310</v>
      </c>
      <c r="E1231" s="285" t="s">
        <v>2004</v>
      </c>
      <c r="F1231" s="286" t="s">
        <v>2005</v>
      </c>
      <c r="G1231" s="287" t="s">
        <v>196</v>
      </c>
      <c r="H1231" s="288">
        <v>27.393</v>
      </c>
      <c r="I1231" s="289"/>
      <c r="J1231" s="290">
        <f>ROUND(I1231*H1231,2)</f>
        <v>0</v>
      </c>
      <c r="K1231" s="286" t="s">
        <v>1</v>
      </c>
      <c r="L1231" s="291"/>
      <c r="M1231" s="292" t="s">
        <v>1</v>
      </c>
      <c r="N1231" s="293" t="s">
        <v>41</v>
      </c>
      <c r="O1231" s="92"/>
      <c r="P1231" s="236">
        <f>O1231*H1231</f>
        <v>0</v>
      </c>
      <c r="Q1231" s="236">
        <v>0.00193</v>
      </c>
      <c r="R1231" s="236">
        <f>Q1231*H1231</f>
        <v>0.052868490000000004</v>
      </c>
      <c r="S1231" s="236">
        <v>0</v>
      </c>
      <c r="T1231" s="237">
        <f>S1231*H1231</f>
        <v>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38" t="s">
        <v>403</v>
      </c>
      <c r="AT1231" s="238" t="s">
        <v>310</v>
      </c>
      <c r="AU1231" s="238" t="s">
        <v>86</v>
      </c>
      <c r="AY1231" s="18" t="s">
        <v>191</v>
      </c>
      <c r="BE1231" s="239">
        <f>IF(N1231="základní",J1231,0)</f>
        <v>0</v>
      </c>
      <c r="BF1231" s="239">
        <f>IF(N1231="snížená",J1231,0)</f>
        <v>0</v>
      </c>
      <c r="BG1231" s="239">
        <f>IF(N1231="zákl. přenesená",J1231,0)</f>
        <v>0</v>
      </c>
      <c r="BH1231" s="239">
        <f>IF(N1231="sníž. přenesená",J1231,0)</f>
        <v>0</v>
      </c>
      <c r="BI1231" s="239">
        <f>IF(N1231="nulová",J1231,0)</f>
        <v>0</v>
      </c>
      <c r="BJ1231" s="18" t="s">
        <v>84</v>
      </c>
      <c r="BK1231" s="239">
        <f>ROUND(I1231*H1231,2)</f>
        <v>0</v>
      </c>
      <c r="BL1231" s="18" t="s">
        <v>309</v>
      </c>
      <c r="BM1231" s="238" t="s">
        <v>2006</v>
      </c>
    </row>
    <row r="1232" spans="1:51" s="13" customFormat="1" ht="12">
      <c r="A1232" s="13"/>
      <c r="B1232" s="240"/>
      <c r="C1232" s="241"/>
      <c r="D1232" s="242" t="s">
        <v>200</v>
      </c>
      <c r="E1232" s="241"/>
      <c r="F1232" s="244" t="s">
        <v>2007</v>
      </c>
      <c r="G1232" s="241"/>
      <c r="H1232" s="245">
        <v>27.393</v>
      </c>
      <c r="I1232" s="246"/>
      <c r="J1232" s="241"/>
      <c r="K1232" s="241"/>
      <c r="L1232" s="247"/>
      <c r="M1232" s="248"/>
      <c r="N1232" s="249"/>
      <c r="O1232" s="249"/>
      <c r="P1232" s="249"/>
      <c r="Q1232" s="249"/>
      <c r="R1232" s="249"/>
      <c r="S1232" s="249"/>
      <c r="T1232" s="250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51" t="s">
        <v>200</v>
      </c>
      <c r="AU1232" s="251" t="s">
        <v>86</v>
      </c>
      <c r="AV1232" s="13" t="s">
        <v>86</v>
      </c>
      <c r="AW1232" s="13" t="s">
        <v>4</v>
      </c>
      <c r="AX1232" s="13" t="s">
        <v>84</v>
      </c>
      <c r="AY1232" s="251" t="s">
        <v>191</v>
      </c>
    </row>
    <row r="1233" spans="1:65" s="2" customFormat="1" ht="24.15" customHeight="1">
      <c r="A1233" s="39"/>
      <c r="B1233" s="40"/>
      <c r="C1233" s="227" t="s">
        <v>2008</v>
      </c>
      <c r="D1233" s="227" t="s">
        <v>193</v>
      </c>
      <c r="E1233" s="228" t="s">
        <v>2009</v>
      </c>
      <c r="F1233" s="229" t="s">
        <v>2010</v>
      </c>
      <c r="G1233" s="230" t="s">
        <v>196</v>
      </c>
      <c r="H1233" s="231">
        <v>24.903</v>
      </c>
      <c r="I1233" s="232"/>
      <c r="J1233" s="233">
        <f>ROUND(I1233*H1233,2)</f>
        <v>0</v>
      </c>
      <c r="K1233" s="229" t="s">
        <v>210</v>
      </c>
      <c r="L1233" s="45"/>
      <c r="M1233" s="234" t="s">
        <v>1</v>
      </c>
      <c r="N1233" s="235" t="s">
        <v>41</v>
      </c>
      <c r="O1233" s="92"/>
      <c r="P1233" s="236">
        <f>O1233*H1233</f>
        <v>0</v>
      </c>
      <c r="Q1233" s="236">
        <v>0</v>
      </c>
      <c r="R1233" s="236">
        <f>Q1233*H1233</f>
        <v>0</v>
      </c>
      <c r="S1233" s="236">
        <v>0</v>
      </c>
      <c r="T1233" s="237">
        <f>S1233*H1233</f>
        <v>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38" t="s">
        <v>309</v>
      </c>
      <c r="AT1233" s="238" t="s">
        <v>193</v>
      </c>
      <c r="AU1233" s="238" t="s">
        <v>86</v>
      </c>
      <c r="AY1233" s="18" t="s">
        <v>191</v>
      </c>
      <c r="BE1233" s="239">
        <f>IF(N1233="základní",J1233,0)</f>
        <v>0</v>
      </c>
      <c r="BF1233" s="239">
        <f>IF(N1233="snížená",J1233,0)</f>
        <v>0</v>
      </c>
      <c r="BG1233" s="239">
        <f>IF(N1233="zákl. přenesená",J1233,0)</f>
        <v>0</v>
      </c>
      <c r="BH1233" s="239">
        <f>IF(N1233="sníž. přenesená",J1233,0)</f>
        <v>0</v>
      </c>
      <c r="BI1233" s="239">
        <f>IF(N1233="nulová",J1233,0)</f>
        <v>0</v>
      </c>
      <c r="BJ1233" s="18" t="s">
        <v>84</v>
      </c>
      <c r="BK1233" s="239">
        <f>ROUND(I1233*H1233,2)</f>
        <v>0</v>
      </c>
      <c r="BL1233" s="18" t="s">
        <v>309</v>
      </c>
      <c r="BM1233" s="238" t="s">
        <v>2011</v>
      </c>
    </row>
    <row r="1234" spans="1:51" s="15" customFormat="1" ht="12">
      <c r="A1234" s="15"/>
      <c r="B1234" s="263"/>
      <c r="C1234" s="264"/>
      <c r="D1234" s="242" t="s">
        <v>200</v>
      </c>
      <c r="E1234" s="265" t="s">
        <v>1</v>
      </c>
      <c r="F1234" s="266" t="s">
        <v>688</v>
      </c>
      <c r="G1234" s="264"/>
      <c r="H1234" s="265" t="s">
        <v>1</v>
      </c>
      <c r="I1234" s="267"/>
      <c r="J1234" s="264"/>
      <c r="K1234" s="264"/>
      <c r="L1234" s="268"/>
      <c r="M1234" s="269"/>
      <c r="N1234" s="270"/>
      <c r="O1234" s="270"/>
      <c r="P1234" s="270"/>
      <c r="Q1234" s="270"/>
      <c r="R1234" s="270"/>
      <c r="S1234" s="270"/>
      <c r="T1234" s="271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72" t="s">
        <v>200</v>
      </c>
      <c r="AU1234" s="272" t="s">
        <v>86</v>
      </c>
      <c r="AV1234" s="15" t="s">
        <v>84</v>
      </c>
      <c r="AW1234" s="15" t="s">
        <v>32</v>
      </c>
      <c r="AX1234" s="15" t="s">
        <v>76</v>
      </c>
      <c r="AY1234" s="272" t="s">
        <v>191</v>
      </c>
    </row>
    <row r="1235" spans="1:51" s="13" customFormat="1" ht="12">
      <c r="A1235" s="13"/>
      <c r="B1235" s="240"/>
      <c r="C1235" s="241"/>
      <c r="D1235" s="242" t="s">
        <v>200</v>
      </c>
      <c r="E1235" s="243" t="s">
        <v>1</v>
      </c>
      <c r="F1235" s="244" t="s">
        <v>707</v>
      </c>
      <c r="G1235" s="241"/>
      <c r="H1235" s="245">
        <v>24.903</v>
      </c>
      <c r="I1235" s="246"/>
      <c r="J1235" s="241"/>
      <c r="K1235" s="241"/>
      <c r="L1235" s="247"/>
      <c r="M1235" s="248"/>
      <c r="N1235" s="249"/>
      <c r="O1235" s="249"/>
      <c r="P1235" s="249"/>
      <c r="Q1235" s="249"/>
      <c r="R1235" s="249"/>
      <c r="S1235" s="249"/>
      <c r="T1235" s="25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1" t="s">
        <v>200</v>
      </c>
      <c r="AU1235" s="251" t="s">
        <v>86</v>
      </c>
      <c r="AV1235" s="13" t="s">
        <v>86</v>
      </c>
      <c r="AW1235" s="13" t="s">
        <v>32</v>
      </c>
      <c r="AX1235" s="13" t="s">
        <v>84</v>
      </c>
      <c r="AY1235" s="251" t="s">
        <v>191</v>
      </c>
    </row>
    <row r="1236" spans="1:65" s="2" customFormat="1" ht="24.15" customHeight="1">
      <c r="A1236" s="39"/>
      <c r="B1236" s="40"/>
      <c r="C1236" s="227" t="s">
        <v>2012</v>
      </c>
      <c r="D1236" s="227" t="s">
        <v>193</v>
      </c>
      <c r="E1236" s="228" t="s">
        <v>2013</v>
      </c>
      <c r="F1236" s="229" t="s">
        <v>2014</v>
      </c>
      <c r="G1236" s="230" t="s">
        <v>289</v>
      </c>
      <c r="H1236" s="231">
        <v>7.645</v>
      </c>
      <c r="I1236" s="232"/>
      <c r="J1236" s="233">
        <f>ROUND(I1236*H1236,2)</f>
        <v>0</v>
      </c>
      <c r="K1236" s="229" t="s">
        <v>210</v>
      </c>
      <c r="L1236" s="45"/>
      <c r="M1236" s="234" t="s">
        <v>1</v>
      </c>
      <c r="N1236" s="235" t="s">
        <v>41</v>
      </c>
      <c r="O1236" s="92"/>
      <c r="P1236" s="236">
        <f>O1236*H1236</f>
        <v>0</v>
      </c>
      <c r="Q1236" s="236">
        <v>0</v>
      </c>
      <c r="R1236" s="236">
        <f>Q1236*H1236</f>
        <v>0</v>
      </c>
      <c r="S1236" s="236">
        <v>0</v>
      </c>
      <c r="T1236" s="237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38" t="s">
        <v>309</v>
      </c>
      <c r="AT1236" s="238" t="s">
        <v>193</v>
      </c>
      <c r="AU1236" s="238" t="s">
        <v>86</v>
      </c>
      <c r="AY1236" s="18" t="s">
        <v>191</v>
      </c>
      <c r="BE1236" s="239">
        <f>IF(N1236="základní",J1236,0)</f>
        <v>0</v>
      </c>
      <c r="BF1236" s="239">
        <f>IF(N1236="snížená",J1236,0)</f>
        <v>0</v>
      </c>
      <c r="BG1236" s="239">
        <f>IF(N1236="zákl. přenesená",J1236,0)</f>
        <v>0</v>
      </c>
      <c r="BH1236" s="239">
        <f>IF(N1236="sníž. přenesená",J1236,0)</f>
        <v>0</v>
      </c>
      <c r="BI1236" s="239">
        <f>IF(N1236="nulová",J1236,0)</f>
        <v>0</v>
      </c>
      <c r="BJ1236" s="18" t="s">
        <v>84</v>
      </c>
      <c r="BK1236" s="239">
        <f>ROUND(I1236*H1236,2)</f>
        <v>0</v>
      </c>
      <c r="BL1236" s="18" t="s">
        <v>309</v>
      </c>
      <c r="BM1236" s="238" t="s">
        <v>2015</v>
      </c>
    </row>
    <row r="1237" spans="1:63" s="12" customFormat="1" ht="22.8" customHeight="1">
      <c r="A1237" s="12"/>
      <c r="B1237" s="211"/>
      <c r="C1237" s="212"/>
      <c r="D1237" s="213" t="s">
        <v>75</v>
      </c>
      <c r="E1237" s="225" t="s">
        <v>2016</v>
      </c>
      <c r="F1237" s="225" t="s">
        <v>2017</v>
      </c>
      <c r="G1237" s="212"/>
      <c r="H1237" s="212"/>
      <c r="I1237" s="215"/>
      <c r="J1237" s="226">
        <f>BK1237</f>
        <v>0</v>
      </c>
      <c r="K1237" s="212"/>
      <c r="L1237" s="217"/>
      <c r="M1237" s="218"/>
      <c r="N1237" s="219"/>
      <c r="O1237" s="219"/>
      <c r="P1237" s="220">
        <f>SUM(P1238:P1251)</f>
        <v>0</v>
      </c>
      <c r="Q1237" s="219"/>
      <c r="R1237" s="220">
        <f>SUM(R1238:R1251)</f>
        <v>0.29393935000000004</v>
      </c>
      <c r="S1237" s="219"/>
      <c r="T1237" s="221">
        <f>SUM(T1238:T1251)</f>
        <v>0</v>
      </c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R1237" s="222" t="s">
        <v>86</v>
      </c>
      <c r="AT1237" s="223" t="s">
        <v>75</v>
      </c>
      <c r="AU1237" s="223" t="s">
        <v>84</v>
      </c>
      <c r="AY1237" s="222" t="s">
        <v>191</v>
      </c>
      <c r="BK1237" s="224">
        <f>SUM(BK1238:BK1251)</f>
        <v>0</v>
      </c>
    </row>
    <row r="1238" spans="1:65" s="2" customFormat="1" ht="16.5" customHeight="1">
      <c r="A1238" s="39"/>
      <c r="B1238" s="40"/>
      <c r="C1238" s="227" t="s">
        <v>2018</v>
      </c>
      <c r="D1238" s="227" t="s">
        <v>193</v>
      </c>
      <c r="E1238" s="228" t="s">
        <v>2019</v>
      </c>
      <c r="F1238" s="229" t="s">
        <v>2020</v>
      </c>
      <c r="G1238" s="230" t="s">
        <v>196</v>
      </c>
      <c r="H1238" s="231">
        <v>339.399</v>
      </c>
      <c r="I1238" s="232"/>
      <c r="J1238" s="233">
        <f>ROUND(I1238*H1238,2)</f>
        <v>0</v>
      </c>
      <c r="K1238" s="229" t="s">
        <v>1</v>
      </c>
      <c r="L1238" s="45"/>
      <c r="M1238" s="234" t="s">
        <v>1</v>
      </c>
      <c r="N1238" s="235" t="s">
        <v>41</v>
      </c>
      <c r="O1238" s="92"/>
      <c r="P1238" s="236">
        <f>O1238*H1238</f>
        <v>0</v>
      </c>
      <c r="Q1238" s="236">
        <v>0.00031</v>
      </c>
      <c r="R1238" s="236">
        <f>Q1238*H1238</f>
        <v>0.10521369</v>
      </c>
      <c r="S1238" s="236">
        <v>0</v>
      </c>
      <c r="T1238" s="237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38" t="s">
        <v>309</v>
      </c>
      <c r="AT1238" s="238" t="s">
        <v>193</v>
      </c>
      <c r="AU1238" s="238" t="s">
        <v>86</v>
      </c>
      <c r="AY1238" s="18" t="s">
        <v>191</v>
      </c>
      <c r="BE1238" s="239">
        <f>IF(N1238="základní",J1238,0)</f>
        <v>0</v>
      </c>
      <c r="BF1238" s="239">
        <f>IF(N1238="snížená",J1238,0)</f>
        <v>0</v>
      </c>
      <c r="BG1238" s="239">
        <f>IF(N1238="zákl. přenesená",J1238,0)</f>
        <v>0</v>
      </c>
      <c r="BH1238" s="239">
        <f>IF(N1238="sníž. přenesená",J1238,0)</f>
        <v>0</v>
      </c>
      <c r="BI1238" s="239">
        <f>IF(N1238="nulová",J1238,0)</f>
        <v>0</v>
      </c>
      <c r="BJ1238" s="18" t="s">
        <v>84</v>
      </c>
      <c r="BK1238" s="239">
        <f>ROUND(I1238*H1238,2)</f>
        <v>0</v>
      </c>
      <c r="BL1238" s="18" t="s">
        <v>309</v>
      </c>
      <c r="BM1238" s="238" t="s">
        <v>2021</v>
      </c>
    </row>
    <row r="1239" spans="1:51" s="13" customFormat="1" ht="12">
      <c r="A1239" s="13"/>
      <c r="B1239" s="240"/>
      <c r="C1239" s="241"/>
      <c r="D1239" s="242" t="s">
        <v>200</v>
      </c>
      <c r="E1239" s="243" t="s">
        <v>1</v>
      </c>
      <c r="F1239" s="244" t="s">
        <v>1143</v>
      </c>
      <c r="G1239" s="241"/>
      <c r="H1239" s="245">
        <v>339.399</v>
      </c>
      <c r="I1239" s="246"/>
      <c r="J1239" s="241"/>
      <c r="K1239" s="241"/>
      <c r="L1239" s="247"/>
      <c r="M1239" s="248"/>
      <c r="N1239" s="249"/>
      <c r="O1239" s="249"/>
      <c r="P1239" s="249"/>
      <c r="Q1239" s="249"/>
      <c r="R1239" s="249"/>
      <c r="S1239" s="249"/>
      <c r="T1239" s="250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1" t="s">
        <v>200</v>
      </c>
      <c r="AU1239" s="251" t="s">
        <v>86</v>
      </c>
      <c r="AV1239" s="13" t="s">
        <v>86</v>
      </c>
      <c r="AW1239" s="13" t="s">
        <v>32</v>
      </c>
      <c r="AX1239" s="13" t="s">
        <v>84</v>
      </c>
      <c r="AY1239" s="251" t="s">
        <v>191</v>
      </c>
    </row>
    <row r="1240" spans="1:65" s="2" customFormat="1" ht="37.8" customHeight="1">
      <c r="A1240" s="39"/>
      <c r="B1240" s="40"/>
      <c r="C1240" s="227" t="s">
        <v>2022</v>
      </c>
      <c r="D1240" s="227" t="s">
        <v>193</v>
      </c>
      <c r="E1240" s="228" t="s">
        <v>2023</v>
      </c>
      <c r="F1240" s="229" t="s">
        <v>2024</v>
      </c>
      <c r="G1240" s="230" t="s">
        <v>196</v>
      </c>
      <c r="H1240" s="231">
        <v>159.937</v>
      </c>
      <c r="I1240" s="232"/>
      <c r="J1240" s="233">
        <f>ROUND(I1240*H1240,2)</f>
        <v>0</v>
      </c>
      <c r="K1240" s="229" t="s">
        <v>210</v>
      </c>
      <c r="L1240" s="45"/>
      <c r="M1240" s="234" t="s">
        <v>1</v>
      </c>
      <c r="N1240" s="235" t="s">
        <v>41</v>
      </c>
      <c r="O1240" s="92"/>
      <c r="P1240" s="236">
        <f>O1240*H1240</f>
        <v>0</v>
      </c>
      <c r="Q1240" s="236">
        <v>0.00017</v>
      </c>
      <c r="R1240" s="236">
        <f>Q1240*H1240</f>
        <v>0.027189290000000005</v>
      </c>
      <c r="S1240" s="236">
        <v>0</v>
      </c>
      <c r="T1240" s="237">
        <f>S1240*H1240</f>
        <v>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38" t="s">
        <v>309</v>
      </c>
      <c r="AT1240" s="238" t="s">
        <v>193</v>
      </c>
      <c r="AU1240" s="238" t="s">
        <v>86</v>
      </c>
      <c r="AY1240" s="18" t="s">
        <v>191</v>
      </c>
      <c r="BE1240" s="239">
        <f>IF(N1240="základní",J1240,0)</f>
        <v>0</v>
      </c>
      <c r="BF1240" s="239">
        <f>IF(N1240="snížená",J1240,0)</f>
        <v>0</v>
      </c>
      <c r="BG1240" s="239">
        <f>IF(N1240="zákl. přenesená",J1240,0)</f>
        <v>0</v>
      </c>
      <c r="BH1240" s="239">
        <f>IF(N1240="sníž. přenesená",J1240,0)</f>
        <v>0</v>
      </c>
      <c r="BI1240" s="239">
        <f>IF(N1240="nulová",J1240,0)</f>
        <v>0</v>
      </c>
      <c r="BJ1240" s="18" t="s">
        <v>84</v>
      </c>
      <c r="BK1240" s="239">
        <f>ROUND(I1240*H1240,2)</f>
        <v>0</v>
      </c>
      <c r="BL1240" s="18" t="s">
        <v>309</v>
      </c>
      <c r="BM1240" s="238" t="s">
        <v>2025</v>
      </c>
    </row>
    <row r="1241" spans="1:51" s="15" customFormat="1" ht="12">
      <c r="A1241" s="15"/>
      <c r="B1241" s="263"/>
      <c r="C1241" s="264"/>
      <c r="D1241" s="242" t="s">
        <v>200</v>
      </c>
      <c r="E1241" s="265" t="s">
        <v>1</v>
      </c>
      <c r="F1241" s="266" t="s">
        <v>688</v>
      </c>
      <c r="G1241" s="264"/>
      <c r="H1241" s="265" t="s">
        <v>1</v>
      </c>
      <c r="I1241" s="267"/>
      <c r="J1241" s="264"/>
      <c r="K1241" s="264"/>
      <c r="L1241" s="268"/>
      <c r="M1241" s="269"/>
      <c r="N1241" s="270"/>
      <c r="O1241" s="270"/>
      <c r="P1241" s="270"/>
      <c r="Q1241" s="270"/>
      <c r="R1241" s="270"/>
      <c r="S1241" s="270"/>
      <c r="T1241" s="271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72" t="s">
        <v>200</v>
      </c>
      <c r="AU1241" s="272" t="s">
        <v>86</v>
      </c>
      <c r="AV1241" s="15" t="s">
        <v>84</v>
      </c>
      <c r="AW1241" s="15" t="s">
        <v>32</v>
      </c>
      <c r="AX1241" s="15" t="s">
        <v>76</v>
      </c>
      <c r="AY1241" s="272" t="s">
        <v>191</v>
      </c>
    </row>
    <row r="1242" spans="1:51" s="13" customFormat="1" ht="12">
      <c r="A1242" s="13"/>
      <c r="B1242" s="240"/>
      <c r="C1242" s="241"/>
      <c r="D1242" s="242" t="s">
        <v>200</v>
      </c>
      <c r="E1242" s="243" t="s">
        <v>1</v>
      </c>
      <c r="F1242" s="244" t="s">
        <v>2026</v>
      </c>
      <c r="G1242" s="241"/>
      <c r="H1242" s="245">
        <v>9.241</v>
      </c>
      <c r="I1242" s="246"/>
      <c r="J1242" s="241"/>
      <c r="K1242" s="241"/>
      <c r="L1242" s="247"/>
      <c r="M1242" s="248"/>
      <c r="N1242" s="249"/>
      <c r="O1242" s="249"/>
      <c r="P1242" s="249"/>
      <c r="Q1242" s="249"/>
      <c r="R1242" s="249"/>
      <c r="S1242" s="249"/>
      <c r="T1242" s="250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1" t="s">
        <v>200</v>
      </c>
      <c r="AU1242" s="251" t="s">
        <v>86</v>
      </c>
      <c r="AV1242" s="13" t="s">
        <v>86</v>
      </c>
      <c r="AW1242" s="13" t="s">
        <v>32</v>
      </c>
      <c r="AX1242" s="13" t="s">
        <v>76</v>
      </c>
      <c r="AY1242" s="251" t="s">
        <v>191</v>
      </c>
    </row>
    <row r="1243" spans="1:51" s="13" customFormat="1" ht="12">
      <c r="A1243" s="13"/>
      <c r="B1243" s="240"/>
      <c r="C1243" s="241"/>
      <c r="D1243" s="242" t="s">
        <v>200</v>
      </c>
      <c r="E1243" s="243" t="s">
        <v>1</v>
      </c>
      <c r="F1243" s="244" t="s">
        <v>2027</v>
      </c>
      <c r="G1243" s="241"/>
      <c r="H1243" s="245">
        <v>66.976</v>
      </c>
      <c r="I1243" s="246"/>
      <c r="J1243" s="241"/>
      <c r="K1243" s="241"/>
      <c r="L1243" s="247"/>
      <c r="M1243" s="248"/>
      <c r="N1243" s="249"/>
      <c r="O1243" s="249"/>
      <c r="P1243" s="249"/>
      <c r="Q1243" s="249"/>
      <c r="R1243" s="249"/>
      <c r="S1243" s="249"/>
      <c r="T1243" s="250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51" t="s">
        <v>200</v>
      </c>
      <c r="AU1243" s="251" t="s">
        <v>86</v>
      </c>
      <c r="AV1243" s="13" t="s">
        <v>86</v>
      </c>
      <c r="AW1243" s="13" t="s">
        <v>32</v>
      </c>
      <c r="AX1243" s="13" t="s">
        <v>76</v>
      </c>
      <c r="AY1243" s="251" t="s">
        <v>191</v>
      </c>
    </row>
    <row r="1244" spans="1:51" s="13" customFormat="1" ht="12">
      <c r="A1244" s="13"/>
      <c r="B1244" s="240"/>
      <c r="C1244" s="241"/>
      <c r="D1244" s="242" t="s">
        <v>200</v>
      </c>
      <c r="E1244" s="243" t="s">
        <v>1</v>
      </c>
      <c r="F1244" s="244" t="s">
        <v>2028</v>
      </c>
      <c r="G1244" s="241"/>
      <c r="H1244" s="245">
        <v>83.72</v>
      </c>
      <c r="I1244" s="246"/>
      <c r="J1244" s="241"/>
      <c r="K1244" s="241"/>
      <c r="L1244" s="247"/>
      <c r="M1244" s="248"/>
      <c r="N1244" s="249"/>
      <c r="O1244" s="249"/>
      <c r="P1244" s="249"/>
      <c r="Q1244" s="249"/>
      <c r="R1244" s="249"/>
      <c r="S1244" s="249"/>
      <c r="T1244" s="25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1" t="s">
        <v>200</v>
      </c>
      <c r="AU1244" s="251" t="s">
        <v>86</v>
      </c>
      <c r="AV1244" s="13" t="s">
        <v>86</v>
      </c>
      <c r="AW1244" s="13" t="s">
        <v>32</v>
      </c>
      <c r="AX1244" s="13" t="s">
        <v>76</v>
      </c>
      <c r="AY1244" s="251" t="s">
        <v>191</v>
      </c>
    </row>
    <row r="1245" spans="1:51" s="14" customFormat="1" ht="12">
      <c r="A1245" s="14"/>
      <c r="B1245" s="252"/>
      <c r="C1245" s="253"/>
      <c r="D1245" s="242" t="s">
        <v>200</v>
      </c>
      <c r="E1245" s="254" t="s">
        <v>1</v>
      </c>
      <c r="F1245" s="255" t="s">
        <v>214</v>
      </c>
      <c r="G1245" s="253"/>
      <c r="H1245" s="256">
        <v>159.937</v>
      </c>
      <c r="I1245" s="257"/>
      <c r="J1245" s="253"/>
      <c r="K1245" s="253"/>
      <c r="L1245" s="258"/>
      <c r="M1245" s="259"/>
      <c r="N1245" s="260"/>
      <c r="O1245" s="260"/>
      <c r="P1245" s="260"/>
      <c r="Q1245" s="260"/>
      <c r="R1245" s="260"/>
      <c r="S1245" s="260"/>
      <c r="T1245" s="261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2" t="s">
        <v>200</v>
      </c>
      <c r="AU1245" s="262" t="s">
        <v>86</v>
      </c>
      <c r="AV1245" s="14" t="s">
        <v>198</v>
      </c>
      <c r="AW1245" s="14" t="s">
        <v>32</v>
      </c>
      <c r="AX1245" s="14" t="s">
        <v>84</v>
      </c>
      <c r="AY1245" s="262" t="s">
        <v>191</v>
      </c>
    </row>
    <row r="1246" spans="1:65" s="2" customFormat="1" ht="24.15" customHeight="1">
      <c r="A1246" s="39"/>
      <c r="B1246" s="40"/>
      <c r="C1246" s="227" t="s">
        <v>2029</v>
      </c>
      <c r="D1246" s="227" t="s">
        <v>193</v>
      </c>
      <c r="E1246" s="228" t="s">
        <v>2030</v>
      </c>
      <c r="F1246" s="229" t="s">
        <v>2031</v>
      </c>
      <c r="G1246" s="230" t="s">
        <v>196</v>
      </c>
      <c r="H1246" s="231">
        <v>159.937</v>
      </c>
      <c r="I1246" s="232"/>
      <c r="J1246" s="233">
        <f>ROUND(I1246*H1246,2)</f>
        <v>0</v>
      </c>
      <c r="K1246" s="229" t="s">
        <v>210</v>
      </c>
      <c r="L1246" s="45"/>
      <c r="M1246" s="234" t="s">
        <v>1</v>
      </c>
      <c r="N1246" s="235" t="s">
        <v>41</v>
      </c>
      <c r="O1246" s="92"/>
      <c r="P1246" s="236">
        <f>O1246*H1246</f>
        <v>0</v>
      </c>
      <c r="Q1246" s="236">
        <v>0.00101</v>
      </c>
      <c r="R1246" s="236">
        <f>Q1246*H1246</f>
        <v>0.16153637</v>
      </c>
      <c r="S1246" s="236">
        <v>0</v>
      </c>
      <c r="T1246" s="237">
        <f>S1246*H1246</f>
        <v>0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R1246" s="238" t="s">
        <v>309</v>
      </c>
      <c r="AT1246" s="238" t="s">
        <v>193</v>
      </c>
      <c r="AU1246" s="238" t="s">
        <v>86</v>
      </c>
      <c r="AY1246" s="18" t="s">
        <v>191</v>
      </c>
      <c r="BE1246" s="239">
        <f>IF(N1246="základní",J1246,0)</f>
        <v>0</v>
      </c>
      <c r="BF1246" s="239">
        <f>IF(N1246="snížená",J1246,0)</f>
        <v>0</v>
      </c>
      <c r="BG1246" s="239">
        <f>IF(N1246="zákl. přenesená",J1246,0)</f>
        <v>0</v>
      </c>
      <c r="BH1246" s="239">
        <f>IF(N1246="sníž. přenesená",J1246,0)</f>
        <v>0</v>
      </c>
      <c r="BI1246" s="239">
        <f>IF(N1246="nulová",J1246,0)</f>
        <v>0</v>
      </c>
      <c r="BJ1246" s="18" t="s">
        <v>84</v>
      </c>
      <c r="BK1246" s="239">
        <f>ROUND(I1246*H1246,2)</f>
        <v>0</v>
      </c>
      <c r="BL1246" s="18" t="s">
        <v>309</v>
      </c>
      <c r="BM1246" s="238" t="s">
        <v>2032</v>
      </c>
    </row>
    <row r="1247" spans="1:51" s="15" customFormat="1" ht="12">
      <c r="A1247" s="15"/>
      <c r="B1247" s="263"/>
      <c r="C1247" s="264"/>
      <c r="D1247" s="242" t="s">
        <v>200</v>
      </c>
      <c r="E1247" s="265" t="s">
        <v>1</v>
      </c>
      <c r="F1247" s="266" t="s">
        <v>688</v>
      </c>
      <c r="G1247" s="264"/>
      <c r="H1247" s="265" t="s">
        <v>1</v>
      </c>
      <c r="I1247" s="267"/>
      <c r="J1247" s="264"/>
      <c r="K1247" s="264"/>
      <c r="L1247" s="268"/>
      <c r="M1247" s="269"/>
      <c r="N1247" s="270"/>
      <c r="O1247" s="270"/>
      <c r="P1247" s="270"/>
      <c r="Q1247" s="270"/>
      <c r="R1247" s="270"/>
      <c r="S1247" s="270"/>
      <c r="T1247" s="271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T1247" s="272" t="s">
        <v>200</v>
      </c>
      <c r="AU1247" s="272" t="s">
        <v>86</v>
      </c>
      <c r="AV1247" s="15" t="s">
        <v>84</v>
      </c>
      <c r="AW1247" s="15" t="s">
        <v>32</v>
      </c>
      <c r="AX1247" s="15" t="s">
        <v>76</v>
      </c>
      <c r="AY1247" s="272" t="s">
        <v>191</v>
      </c>
    </row>
    <row r="1248" spans="1:51" s="13" customFormat="1" ht="12">
      <c r="A1248" s="13"/>
      <c r="B1248" s="240"/>
      <c r="C1248" s="241"/>
      <c r="D1248" s="242" t="s">
        <v>200</v>
      </c>
      <c r="E1248" s="243" t="s">
        <v>1</v>
      </c>
      <c r="F1248" s="244" t="s">
        <v>2026</v>
      </c>
      <c r="G1248" s="241"/>
      <c r="H1248" s="245">
        <v>9.241</v>
      </c>
      <c r="I1248" s="246"/>
      <c r="J1248" s="241"/>
      <c r="K1248" s="241"/>
      <c r="L1248" s="247"/>
      <c r="M1248" s="248"/>
      <c r="N1248" s="249"/>
      <c r="O1248" s="249"/>
      <c r="P1248" s="249"/>
      <c r="Q1248" s="249"/>
      <c r="R1248" s="249"/>
      <c r="S1248" s="249"/>
      <c r="T1248" s="250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1" t="s">
        <v>200</v>
      </c>
      <c r="AU1248" s="251" t="s">
        <v>86</v>
      </c>
      <c r="AV1248" s="13" t="s">
        <v>86</v>
      </c>
      <c r="AW1248" s="13" t="s">
        <v>32</v>
      </c>
      <c r="AX1248" s="13" t="s">
        <v>76</v>
      </c>
      <c r="AY1248" s="251" t="s">
        <v>191</v>
      </c>
    </row>
    <row r="1249" spans="1:51" s="13" customFormat="1" ht="12">
      <c r="A1249" s="13"/>
      <c r="B1249" s="240"/>
      <c r="C1249" s="241"/>
      <c r="D1249" s="242" t="s">
        <v>200</v>
      </c>
      <c r="E1249" s="243" t="s">
        <v>1</v>
      </c>
      <c r="F1249" s="244" t="s">
        <v>2027</v>
      </c>
      <c r="G1249" s="241"/>
      <c r="H1249" s="245">
        <v>66.976</v>
      </c>
      <c r="I1249" s="246"/>
      <c r="J1249" s="241"/>
      <c r="K1249" s="241"/>
      <c r="L1249" s="247"/>
      <c r="M1249" s="248"/>
      <c r="N1249" s="249"/>
      <c r="O1249" s="249"/>
      <c r="P1249" s="249"/>
      <c r="Q1249" s="249"/>
      <c r="R1249" s="249"/>
      <c r="S1249" s="249"/>
      <c r="T1249" s="250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1" t="s">
        <v>200</v>
      </c>
      <c r="AU1249" s="251" t="s">
        <v>86</v>
      </c>
      <c r="AV1249" s="13" t="s">
        <v>86</v>
      </c>
      <c r="AW1249" s="13" t="s">
        <v>32</v>
      </c>
      <c r="AX1249" s="13" t="s">
        <v>76</v>
      </c>
      <c r="AY1249" s="251" t="s">
        <v>191</v>
      </c>
    </row>
    <row r="1250" spans="1:51" s="13" customFormat="1" ht="12">
      <c r="A1250" s="13"/>
      <c r="B1250" s="240"/>
      <c r="C1250" s="241"/>
      <c r="D1250" s="242" t="s">
        <v>200</v>
      </c>
      <c r="E1250" s="243" t="s">
        <v>1</v>
      </c>
      <c r="F1250" s="244" t="s">
        <v>2028</v>
      </c>
      <c r="G1250" s="241"/>
      <c r="H1250" s="245">
        <v>83.72</v>
      </c>
      <c r="I1250" s="246"/>
      <c r="J1250" s="241"/>
      <c r="K1250" s="241"/>
      <c r="L1250" s="247"/>
      <c r="M1250" s="248"/>
      <c r="N1250" s="249"/>
      <c r="O1250" s="249"/>
      <c r="P1250" s="249"/>
      <c r="Q1250" s="249"/>
      <c r="R1250" s="249"/>
      <c r="S1250" s="249"/>
      <c r="T1250" s="25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1" t="s">
        <v>200</v>
      </c>
      <c r="AU1250" s="251" t="s">
        <v>86</v>
      </c>
      <c r="AV1250" s="13" t="s">
        <v>86</v>
      </c>
      <c r="AW1250" s="13" t="s">
        <v>32</v>
      </c>
      <c r="AX1250" s="13" t="s">
        <v>76</v>
      </c>
      <c r="AY1250" s="251" t="s">
        <v>191</v>
      </c>
    </row>
    <row r="1251" spans="1:51" s="14" customFormat="1" ht="12">
      <c r="A1251" s="14"/>
      <c r="B1251" s="252"/>
      <c r="C1251" s="253"/>
      <c r="D1251" s="242" t="s">
        <v>200</v>
      </c>
      <c r="E1251" s="254" t="s">
        <v>1</v>
      </c>
      <c r="F1251" s="255" t="s">
        <v>214</v>
      </c>
      <c r="G1251" s="253"/>
      <c r="H1251" s="256">
        <v>159.937</v>
      </c>
      <c r="I1251" s="257"/>
      <c r="J1251" s="253"/>
      <c r="K1251" s="253"/>
      <c r="L1251" s="258"/>
      <c r="M1251" s="259"/>
      <c r="N1251" s="260"/>
      <c r="O1251" s="260"/>
      <c r="P1251" s="260"/>
      <c r="Q1251" s="260"/>
      <c r="R1251" s="260"/>
      <c r="S1251" s="260"/>
      <c r="T1251" s="261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2" t="s">
        <v>200</v>
      </c>
      <c r="AU1251" s="262" t="s">
        <v>86</v>
      </c>
      <c r="AV1251" s="14" t="s">
        <v>198</v>
      </c>
      <c r="AW1251" s="14" t="s">
        <v>32</v>
      </c>
      <c r="AX1251" s="14" t="s">
        <v>84</v>
      </c>
      <c r="AY1251" s="262" t="s">
        <v>191</v>
      </c>
    </row>
    <row r="1252" spans="1:63" s="12" customFormat="1" ht="22.8" customHeight="1">
      <c r="A1252" s="12"/>
      <c r="B1252" s="211"/>
      <c r="C1252" s="212"/>
      <c r="D1252" s="213" t="s">
        <v>75</v>
      </c>
      <c r="E1252" s="225" t="s">
        <v>2033</v>
      </c>
      <c r="F1252" s="225" t="s">
        <v>2034</v>
      </c>
      <c r="G1252" s="212"/>
      <c r="H1252" s="212"/>
      <c r="I1252" s="215"/>
      <c r="J1252" s="226">
        <f>BK1252</f>
        <v>0</v>
      </c>
      <c r="K1252" s="212"/>
      <c r="L1252" s="217"/>
      <c r="M1252" s="218"/>
      <c r="N1252" s="219"/>
      <c r="O1252" s="219"/>
      <c r="P1252" s="220">
        <f>SUM(P1253:P1314)</f>
        <v>0</v>
      </c>
      <c r="Q1252" s="219"/>
      <c r="R1252" s="220">
        <f>SUM(R1253:R1314)</f>
        <v>0.18685024</v>
      </c>
      <c r="S1252" s="219"/>
      <c r="T1252" s="221">
        <f>SUM(T1253:T1314)</f>
        <v>0</v>
      </c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R1252" s="222" t="s">
        <v>86</v>
      </c>
      <c r="AT1252" s="223" t="s">
        <v>75</v>
      </c>
      <c r="AU1252" s="223" t="s">
        <v>84</v>
      </c>
      <c r="AY1252" s="222" t="s">
        <v>191</v>
      </c>
      <c r="BK1252" s="224">
        <f>SUM(BK1253:BK1314)</f>
        <v>0</v>
      </c>
    </row>
    <row r="1253" spans="1:65" s="2" customFormat="1" ht="24.15" customHeight="1">
      <c r="A1253" s="39"/>
      <c r="B1253" s="40"/>
      <c r="C1253" s="227" t="s">
        <v>2035</v>
      </c>
      <c r="D1253" s="227" t="s">
        <v>193</v>
      </c>
      <c r="E1253" s="228" t="s">
        <v>2036</v>
      </c>
      <c r="F1253" s="229" t="s">
        <v>2037</v>
      </c>
      <c r="G1253" s="230" t="s">
        <v>196</v>
      </c>
      <c r="H1253" s="231">
        <v>394.442</v>
      </c>
      <c r="I1253" s="232"/>
      <c r="J1253" s="233">
        <f>ROUND(I1253*H1253,2)</f>
        <v>0</v>
      </c>
      <c r="K1253" s="229" t="s">
        <v>210</v>
      </c>
      <c r="L1253" s="45"/>
      <c r="M1253" s="234" t="s">
        <v>1</v>
      </c>
      <c r="N1253" s="235" t="s">
        <v>41</v>
      </c>
      <c r="O1253" s="92"/>
      <c r="P1253" s="236">
        <f>O1253*H1253</f>
        <v>0</v>
      </c>
      <c r="Q1253" s="236">
        <v>0.0002</v>
      </c>
      <c r="R1253" s="236">
        <f>Q1253*H1253</f>
        <v>0.07888840000000001</v>
      </c>
      <c r="S1253" s="236">
        <v>0</v>
      </c>
      <c r="T1253" s="237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38" t="s">
        <v>309</v>
      </c>
      <c r="AT1253" s="238" t="s">
        <v>193</v>
      </c>
      <c r="AU1253" s="238" t="s">
        <v>86</v>
      </c>
      <c r="AY1253" s="18" t="s">
        <v>191</v>
      </c>
      <c r="BE1253" s="239">
        <f>IF(N1253="základní",J1253,0)</f>
        <v>0</v>
      </c>
      <c r="BF1253" s="239">
        <f>IF(N1253="snížená",J1253,0)</f>
        <v>0</v>
      </c>
      <c r="BG1253" s="239">
        <f>IF(N1253="zákl. přenesená",J1253,0)</f>
        <v>0</v>
      </c>
      <c r="BH1253" s="239">
        <f>IF(N1253="sníž. přenesená",J1253,0)</f>
        <v>0</v>
      </c>
      <c r="BI1253" s="239">
        <f>IF(N1253="nulová",J1253,0)</f>
        <v>0</v>
      </c>
      <c r="BJ1253" s="18" t="s">
        <v>84</v>
      </c>
      <c r="BK1253" s="239">
        <f>ROUND(I1253*H1253,2)</f>
        <v>0</v>
      </c>
      <c r="BL1253" s="18" t="s">
        <v>309</v>
      </c>
      <c r="BM1253" s="238" t="s">
        <v>2038</v>
      </c>
    </row>
    <row r="1254" spans="1:51" s="15" customFormat="1" ht="12">
      <c r="A1254" s="15"/>
      <c r="B1254" s="263"/>
      <c r="C1254" s="264"/>
      <c r="D1254" s="242" t="s">
        <v>200</v>
      </c>
      <c r="E1254" s="265" t="s">
        <v>1</v>
      </c>
      <c r="F1254" s="266" t="s">
        <v>688</v>
      </c>
      <c r="G1254" s="264"/>
      <c r="H1254" s="265" t="s">
        <v>1</v>
      </c>
      <c r="I1254" s="267"/>
      <c r="J1254" s="264"/>
      <c r="K1254" s="264"/>
      <c r="L1254" s="268"/>
      <c r="M1254" s="269"/>
      <c r="N1254" s="270"/>
      <c r="O1254" s="270"/>
      <c r="P1254" s="270"/>
      <c r="Q1254" s="270"/>
      <c r="R1254" s="270"/>
      <c r="S1254" s="270"/>
      <c r="T1254" s="271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72" t="s">
        <v>200</v>
      </c>
      <c r="AU1254" s="272" t="s">
        <v>86</v>
      </c>
      <c r="AV1254" s="15" t="s">
        <v>84</v>
      </c>
      <c r="AW1254" s="15" t="s">
        <v>32</v>
      </c>
      <c r="AX1254" s="15" t="s">
        <v>76</v>
      </c>
      <c r="AY1254" s="272" t="s">
        <v>191</v>
      </c>
    </row>
    <row r="1255" spans="1:51" s="13" customFormat="1" ht="12">
      <c r="A1255" s="13"/>
      <c r="B1255" s="240"/>
      <c r="C1255" s="241"/>
      <c r="D1255" s="242" t="s">
        <v>200</v>
      </c>
      <c r="E1255" s="243" t="s">
        <v>1</v>
      </c>
      <c r="F1255" s="244" t="s">
        <v>689</v>
      </c>
      <c r="G1255" s="241"/>
      <c r="H1255" s="245">
        <v>9.885</v>
      </c>
      <c r="I1255" s="246"/>
      <c r="J1255" s="241"/>
      <c r="K1255" s="241"/>
      <c r="L1255" s="247"/>
      <c r="M1255" s="248"/>
      <c r="N1255" s="249"/>
      <c r="O1255" s="249"/>
      <c r="P1255" s="249"/>
      <c r="Q1255" s="249"/>
      <c r="R1255" s="249"/>
      <c r="S1255" s="249"/>
      <c r="T1255" s="250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1" t="s">
        <v>200</v>
      </c>
      <c r="AU1255" s="251" t="s">
        <v>86</v>
      </c>
      <c r="AV1255" s="13" t="s">
        <v>86</v>
      </c>
      <c r="AW1255" s="13" t="s">
        <v>32</v>
      </c>
      <c r="AX1255" s="13" t="s">
        <v>76</v>
      </c>
      <c r="AY1255" s="251" t="s">
        <v>191</v>
      </c>
    </row>
    <row r="1256" spans="1:51" s="13" customFormat="1" ht="12">
      <c r="A1256" s="13"/>
      <c r="B1256" s="240"/>
      <c r="C1256" s="241"/>
      <c r="D1256" s="242" t="s">
        <v>200</v>
      </c>
      <c r="E1256" s="243" t="s">
        <v>1</v>
      </c>
      <c r="F1256" s="244" t="s">
        <v>2039</v>
      </c>
      <c r="G1256" s="241"/>
      <c r="H1256" s="245">
        <v>78.246</v>
      </c>
      <c r="I1256" s="246"/>
      <c r="J1256" s="241"/>
      <c r="K1256" s="241"/>
      <c r="L1256" s="247"/>
      <c r="M1256" s="248"/>
      <c r="N1256" s="249"/>
      <c r="O1256" s="249"/>
      <c r="P1256" s="249"/>
      <c r="Q1256" s="249"/>
      <c r="R1256" s="249"/>
      <c r="S1256" s="249"/>
      <c r="T1256" s="250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1" t="s">
        <v>200</v>
      </c>
      <c r="AU1256" s="251" t="s">
        <v>86</v>
      </c>
      <c r="AV1256" s="13" t="s">
        <v>86</v>
      </c>
      <c r="AW1256" s="13" t="s">
        <v>32</v>
      </c>
      <c r="AX1256" s="13" t="s">
        <v>76</v>
      </c>
      <c r="AY1256" s="251" t="s">
        <v>191</v>
      </c>
    </row>
    <row r="1257" spans="1:51" s="13" customFormat="1" ht="12">
      <c r="A1257" s="13"/>
      <c r="B1257" s="240"/>
      <c r="C1257" s="241"/>
      <c r="D1257" s="242" t="s">
        <v>200</v>
      </c>
      <c r="E1257" s="243" t="s">
        <v>1</v>
      </c>
      <c r="F1257" s="244" t="s">
        <v>2040</v>
      </c>
      <c r="G1257" s="241"/>
      <c r="H1257" s="245">
        <v>37.352</v>
      </c>
      <c r="I1257" s="246"/>
      <c r="J1257" s="241"/>
      <c r="K1257" s="241"/>
      <c r="L1257" s="247"/>
      <c r="M1257" s="248"/>
      <c r="N1257" s="249"/>
      <c r="O1257" s="249"/>
      <c r="P1257" s="249"/>
      <c r="Q1257" s="249"/>
      <c r="R1257" s="249"/>
      <c r="S1257" s="249"/>
      <c r="T1257" s="250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51" t="s">
        <v>200</v>
      </c>
      <c r="AU1257" s="251" t="s">
        <v>86</v>
      </c>
      <c r="AV1257" s="13" t="s">
        <v>86</v>
      </c>
      <c r="AW1257" s="13" t="s">
        <v>32</v>
      </c>
      <c r="AX1257" s="13" t="s">
        <v>76</v>
      </c>
      <c r="AY1257" s="251" t="s">
        <v>191</v>
      </c>
    </row>
    <row r="1258" spans="1:51" s="13" customFormat="1" ht="12">
      <c r="A1258" s="13"/>
      <c r="B1258" s="240"/>
      <c r="C1258" s="241"/>
      <c r="D1258" s="242" t="s">
        <v>200</v>
      </c>
      <c r="E1258" s="243" t="s">
        <v>1</v>
      </c>
      <c r="F1258" s="244" t="s">
        <v>2041</v>
      </c>
      <c r="G1258" s="241"/>
      <c r="H1258" s="245">
        <v>31.556</v>
      </c>
      <c r="I1258" s="246"/>
      <c r="J1258" s="241"/>
      <c r="K1258" s="241"/>
      <c r="L1258" s="247"/>
      <c r="M1258" s="248"/>
      <c r="N1258" s="249"/>
      <c r="O1258" s="249"/>
      <c r="P1258" s="249"/>
      <c r="Q1258" s="249"/>
      <c r="R1258" s="249"/>
      <c r="S1258" s="249"/>
      <c r="T1258" s="25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1" t="s">
        <v>200</v>
      </c>
      <c r="AU1258" s="251" t="s">
        <v>86</v>
      </c>
      <c r="AV1258" s="13" t="s">
        <v>86</v>
      </c>
      <c r="AW1258" s="13" t="s">
        <v>32</v>
      </c>
      <c r="AX1258" s="13" t="s">
        <v>76</v>
      </c>
      <c r="AY1258" s="251" t="s">
        <v>191</v>
      </c>
    </row>
    <row r="1259" spans="1:51" s="13" customFormat="1" ht="12">
      <c r="A1259" s="13"/>
      <c r="B1259" s="240"/>
      <c r="C1259" s="241"/>
      <c r="D1259" s="242" t="s">
        <v>200</v>
      </c>
      <c r="E1259" s="243" t="s">
        <v>1</v>
      </c>
      <c r="F1259" s="244" t="s">
        <v>736</v>
      </c>
      <c r="G1259" s="241"/>
      <c r="H1259" s="245">
        <v>8.061</v>
      </c>
      <c r="I1259" s="246"/>
      <c r="J1259" s="241"/>
      <c r="K1259" s="241"/>
      <c r="L1259" s="247"/>
      <c r="M1259" s="248"/>
      <c r="N1259" s="249"/>
      <c r="O1259" s="249"/>
      <c r="P1259" s="249"/>
      <c r="Q1259" s="249"/>
      <c r="R1259" s="249"/>
      <c r="S1259" s="249"/>
      <c r="T1259" s="250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51" t="s">
        <v>200</v>
      </c>
      <c r="AU1259" s="251" t="s">
        <v>86</v>
      </c>
      <c r="AV1259" s="13" t="s">
        <v>86</v>
      </c>
      <c r="AW1259" s="13" t="s">
        <v>32</v>
      </c>
      <c r="AX1259" s="13" t="s">
        <v>76</v>
      </c>
      <c r="AY1259" s="251" t="s">
        <v>191</v>
      </c>
    </row>
    <row r="1260" spans="1:51" s="13" customFormat="1" ht="12">
      <c r="A1260" s="13"/>
      <c r="B1260" s="240"/>
      <c r="C1260" s="241"/>
      <c r="D1260" s="242" t="s">
        <v>200</v>
      </c>
      <c r="E1260" s="243" t="s">
        <v>1</v>
      </c>
      <c r="F1260" s="244" t="s">
        <v>737</v>
      </c>
      <c r="G1260" s="241"/>
      <c r="H1260" s="245">
        <v>2.731</v>
      </c>
      <c r="I1260" s="246"/>
      <c r="J1260" s="241"/>
      <c r="K1260" s="241"/>
      <c r="L1260" s="247"/>
      <c r="M1260" s="248"/>
      <c r="N1260" s="249"/>
      <c r="O1260" s="249"/>
      <c r="P1260" s="249"/>
      <c r="Q1260" s="249"/>
      <c r="R1260" s="249"/>
      <c r="S1260" s="249"/>
      <c r="T1260" s="250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1" t="s">
        <v>200</v>
      </c>
      <c r="AU1260" s="251" t="s">
        <v>86</v>
      </c>
      <c r="AV1260" s="13" t="s">
        <v>86</v>
      </c>
      <c r="AW1260" s="13" t="s">
        <v>32</v>
      </c>
      <c r="AX1260" s="13" t="s">
        <v>76</v>
      </c>
      <c r="AY1260" s="251" t="s">
        <v>191</v>
      </c>
    </row>
    <row r="1261" spans="1:51" s="13" customFormat="1" ht="12">
      <c r="A1261" s="13"/>
      <c r="B1261" s="240"/>
      <c r="C1261" s="241"/>
      <c r="D1261" s="242" t="s">
        <v>200</v>
      </c>
      <c r="E1261" s="243" t="s">
        <v>1</v>
      </c>
      <c r="F1261" s="244" t="s">
        <v>2042</v>
      </c>
      <c r="G1261" s="241"/>
      <c r="H1261" s="245">
        <v>51.52</v>
      </c>
      <c r="I1261" s="246"/>
      <c r="J1261" s="241"/>
      <c r="K1261" s="241"/>
      <c r="L1261" s="247"/>
      <c r="M1261" s="248"/>
      <c r="N1261" s="249"/>
      <c r="O1261" s="249"/>
      <c r="P1261" s="249"/>
      <c r="Q1261" s="249"/>
      <c r="R1261" s="249"/>
      <c r="S1261" s="249"/>
      <c r="T1261" s="250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51" t="s">
        <v>200</v>
      </c>
      <c r="AU1261" s="251" t="s">
        <v>86</v>
      </c>
      <c r="AV1261" s="13" t="s">
        <v>86</v>
      </c>
      <c r="AW1261" s="13" t="s">
        <v>32</v>
      </c>
      <c r="AX1261" s="13" t="s">
        <v>76</v>
      </c>
      <c r="AY1261" s="251" t="s">
        <v>191</v>
      </c>
    </row>
    <row r="1262" spans="1:51" s="13" customFormat="1" ht="12">
      <c r="A1262" s="13"/>
      <c r="B1262" s="240"/>
      <c r="C1262" s="241"/>
      <c r="D1262" s="242" t="s">
        <v>200</v>
      </c>
      <c r="E1262" s="243" t="s">
        <v>1</v>
      </c>
      <c r="F1262" s="244" t="s">
        <v>738</v>
      </c>
      <c r="G1262" s="241"/>
      <c r="H1262" s="245">
        <v>8.1</v>
      </c>
      <c r="I1262" s="246"/>
      <c r="J1262" s="241"/>
      <c r="K1262" s="241"/>
      <c r="L1262" s="247"/>
      <c r="M1262" s="248"/>
      <c r="N1262" s="249"/>
      <c r="O1262" s="249"/>
      <c r="P1262" s="249"/>
      <c r="Q1262" s="249"/>
      <c r="R1262" s="249"/>
      <c r="S1262" s="249"/>
      <c r="T1262" s="250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1" t="s">
        <v>200</v>
      </c>
      <c r="AU1262" s="251" t="s">
        <v>86</v>
      </c>
      <c r="AV1262" s="13" t="s">
        <v>86</v>
      </c>
      <c r="AW1262" s="13" t="s">
        <v>32</v>
      </c>
      <c r="AX1262" s="13" t="s">
        <v>76</v>
      </c>
      <c r="AY1262" s="251" t="s">
        <v>191</v>
      </c>
    </row>
    <row r="1263" spans="1:51" s="13" customFormat="1" ht="12">
      <c r="A1263" s="13"/>
      <c r="B1263" s="240"/>
      <c r="C1263" s="241"/>
      <c r="D1263" s="242" t="s">
        <v>200</v>
      </c>
      <c r="E1263" s="243" t="s">
        <v>1</v>
      </c>
      <c r="F1263" s="244" t="s">
        <v>2043</v>
      </c>
      <c r="G1263" s="241"/>
      <c r="H1263" s="245">
        <v>55.062</v>
      </c>
      <c r="I1263" s="246"/>
      <c r="J1263" s="241"/>
      <c r="K1263" s="241"/>
      <c r="L1263" s="247"/>
      <c r="M1263" s="248"/>
      <c r="N1263" s="249"/>
      <c r="O1263" s="249"/>
      <c r="P1263" s="249"/>
      <c r="Q1263" s="249"/>
      <c r="R1263" s="249"/>
      <c r="S1263" s="249"/>
      <c r="T1263" s="250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1" t="s">
        <v>200</v>
      </c>
      <c r="AU1263" s="251" t="s">
        <v>86</v>
      </c>
      <c r="AV1263" s="13" t="s">
        <v>86</v>
      </c>
      <c r="AW1263" s="13" t="s">
        <v>32</v>
      </c>
      <c r="AX1263" s="13" t="s">
        <v>76</v>
      </c>
      <c r="AY1263" s="251" t="s">
        <v>191</v>
      </c>
    </row>
    <row r="1264" spans="1:51" s="13" customFormat="1" ht="12">
      <c r="A1264" s="13"/>
      <c r="B1264" s="240"/>
      <c r="C1264" s="241"/>
      <c r="D1264" s="242" t="s">
        <v>200</v>
      </c>
      <c r="E1264" s="243" t="s">
        <v>1</v>
      </c>
      <c r="F1264" s="244" t="s">
        <v>739</v>
      </c>
      <c r="G1264" s="241"/>
      <c r="H1264" s="245">
        <v>8.044</v>
      </c>
      <c r="I1264" s="246"/>
      <c r="J1264" s="241"/>
      <c r="K1264" s="241"/>
      <c r="L1264" s="247"/>
      <c r="M1264" s="248"/>
      <c r="N1264" s="249"/>
      <c r="O1264" s="249"/>
      <c r="P1264" s="249"/>
      <c r="Q1264" s="249"/>
      <c r="R1264" s="249"/>
      <c r="S1264" s="249"/>
      <c r="T1264" s="250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1" t="s">
        <v>200</v>
      </c>
      <c r="AU1264" s="251" t="s">
        <v>86</v>
      </c>
      <c r="AV1264" s="13" t="s">
        <v>86</v>
      </c>
      <c r="AW1264" s="13" t="s">
        <v>32</v>
      </c>
      <c r="AX1264" s="13" t="s">
        <v>76</v>
      </c>
      <c r="AY1264" s="251" t="s">
        <v>191</v>
      </c>
    </row>
    <row r="1265" spans="1:51" s="13" customFormat="1" ht="12">
      <c r="A1265" s="13"/>
      <c r="B1265" s="240"/>
      <c r="C1265" s="241"/>
      <c r="D1265" s="242" t="s">
        <v>200</v>
      </c>
      <c r="E1265" s="243" t="s">
        <v>1</v>
      </c>
      <c r="F1265" s="244" t="s">
        <v>740</v>
      </c>
      <c r="G1265" s="241"/>
      <c r="H1265" s="245">
        <v>2.78</v>
      </c>
      <c r="I1265" s="246"/>
      <c r="J1265" s="241"/>
      <c r="K1265" s="241"/>
      <c r="L1265" s="247"/>
      <c r="M1265" s="248"/>
      <c r="N1265" s="249"/>
      <c r="O1265" s="249"/>
      <c r="P1265" s="249"/>
      <c r="Q1265" s="249"/>
      <c r="R1265" s="249"/>
      <c r="S1265" s="249"/>
      <c r="T1265" s="250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51" t="s">
        <v>200</v>
      </c>
      <c r="AU1265" s="251" t="s">
        <v>86</v>
      </c>
      <c r="AV1265" s="13" t="s">
        <v>86</v>
      </c>
      <c r="AW1265" s="13" t="s">
        <v>32</v>
      </c>
      <c r="AX1265" s="13" t="s">
        <v>76</v>
      </c>
      <c r="AY1265" s="251" t="s">
        <v>191</v>
      </c>
    </row>
    <row r="1266" spans="1:51" s="13" customFormat="1" ht="12">
      <c r="A1266" s="13"/>
      <c r="B1266" s="240"/>
      <c r="C1266" s="241"/>
      <c r="D1266" s="242" t="s">
        <v>200</v>
      </c>
      <c r="E1266" s="243" t="s">
        <v>1</v>
      </c>
      <c r="F1266" s="244" t="s">
        <v>706</v>
      </c>
      <c r="G1266" s="241"/>
      <c r="H1266" s="245">
        <v>30.994</v>
      </c>
      <c r="I1266" s="246"/>
      <c r="J1266" s="241"/>
      <c r="K1266" s="241"/>
      <c r="L1266" s="247"/>
      <c r="M1266" s="248"/>
      <c r="N1266" s="249"/>
      <c r="O1266" s="249"/>
      <c r="P1266" s="249"/>
      <c r="Q1266" s="249"/>
      <c r="R1266" s="249"/>
      <c r="S1266" s="249"/>
      <c r="T1266" s="250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1" t="s">
        <v>200</v>
      </c>
      <c r="AU1266" s="251" t="s">
        <v>86</v>
      </c>
      <c r="AV1266" s="13" t="s">
        <v>86</v>
      </c>
      <c r="AW1266" s="13" t="s">
        <v>32</v>
      </c>
      <c r="AX1266" s="13" t="s">
        <v>76</v>
      </c>
      <c r="AY1266" s="251" t="s">
        <v>191</v>
      </c>
    </row>
    <row r="1267" spans="1:51" s="13" customFormat="1" ht="12">
      <c r="A1267" s="13"/>
      <c r="B1267" s="240"/>
      <c r="C1267" s="241"/>
      <c r="D1267" s="242" t="s">
        <v>200</v>
      </c>
      <c r="E1267" s="243" t="s">
        <v>1</v>
      </c>
      <c r="F1267" s="244" t="s">
        <v>2044</v>
      </c>
      <c r="G1267" s="241"/>
      <c r="H1267" s="245">
        <v>19.964</v>
      </c>
      <c r="I1267" s="246"/>
      <c r="J1267" s="241"/>
      <c r="K1267" s="241"/>
      <c r="L1267" s="247"/>
      <c r="M1267" s="248"/>
      <c r="N1267" s="249"/>
      <c r="O1267" s="249"/>
      <c r="P1267" s="249"/>
      <c r="Q1267" s="249"/>
      <c r="R1267" s="249"/>
      <c r="S1267" s="249"/>
      <c r="T1267" s="250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1" t="s">
        <v>200</v>
      </c>
      <c r="AU1267" s="251" t="s">
        <v>86</v>
      </c>
      <c r="AV1267" s="13" t="s">
        <v>86</v>
      </c>
      <c r="AW1267" s="13" t="s">
        <v>32</v>
      </c>
      <c r="AX1267" s="13" t="s">
        <v>76</v>
      </c>
      <c r="AY1267" s="251" t="s">
        <v>191</v>
      </c>
    </row>
    <row r="1268" spans="1:51" s="13" customFormat="1" ht="12">
      <c r="A1268" s="13"/>
      <c r="B1268" s="240"/>
      <c r="C1268" s="241"/>
      <c r="D1268" s="242" t="s">
        <v>200</v>
      </c>
      <c r="E1268" s="243" t="s">
        <v>1</v>
      </c>
      <c r="F1268" s="244" t="s">
        <v>741</v>
      </c>
      <c r="G1268" s="241"/>
      <c r="H1268" s="245">
        <v>5.508</v>
      </c>
      <c r="I1268" s="246"/>
      <c r="J1268" s="241"/>
      <c r="K1268" s="241"/>
      <c r="L1268" s="247"/>
      <c r="M1268" s="248"/>
      <c r="N1268" s="249"/>
      <c r="O1268" s="249"/>
      <c r="P1268" s="249"/>
      <c r="Q1268" s="249"/>
      <c r="R1268" s="249"/>
      <c r="S1268" s="249"/>
      <c r="T1268" s="250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1" t="s">
        <v>200</v>
      </c>
      <c r="AU1268" s="251" t="s">
        <v>86</v>
      </c>
      <c r="AV1268" s="13" t="s">
        <v>86</v>
      </c>
      <c r="AW1268" s="13" t="s">
        <v>32</v>
      </c>
      <c r="AX1268" s="13" t="s">
        <v>76</v>
      </c>
      <c r="AY1268" s="251" t="s">
        <v>191</v>
      </c>
    </row>
    <row r="1269" spans="1:51" s="13" customFormat="1" ht="12">
      <c r="A1269" s="13"/>
      <c r="B1269" s="240"/>
      <c r="C1269" s="241"/>
      <c r="D1269" s="242" t="s">
        <v>200</v>
      </c>
      <c r="E1269" s="243" t="s">
        <v>1</v>
      </c>
      <c r="F1269" s="244" t="s">
        <v>742</v>
      </c>
      <c r="G1269" s="241"/>
      <c r="H1269" s="245">
        <v>5.406</v>
      </c>
      <c r="I1269" s="246"/>
      <c r="J1269" s="241"/>
      <c r="K1269" s="241"/>
      <c r="L1269" s="247"/>
      <c r="M1269" s="248"/>
      <c r="N1269" s="249"/>
      <c r="O1269" s="249"/>
      <c r="P1269" s="249"/>
      <c r="Q1269" s="249"/>
      <c r="R1269" s="249"/>
      <c r="S1269" s="249"/>
      <c r="T1269" s="250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1" t="s">
        <v>200</v>
      </c>
      <c r="AU1269" s="251" t="s">
        <v>86</v>
      </c>
      <c r="AV1269" s="13" t="s">
        <v>86</v>
      </c>
      <c r="AW1269" s="13" t="s">
        <v>32</v>
      </c>
      <c r="AX1269" s="13" t="s">
        <v>76</v>
      </c>
      <c r="AY1269" s="251" t="s">
        <v>191</v>
      </c>
    </row>
    <row r="1270" spans="1:51" s="13" customFormat="1" ht="12">
      <c r="A1270" s="13"/>
      <c r="B1270" s="240"/>
      <c r="C1270" s="241"/>
      <c r="D1270" s="242" t="s">
        <v>200</v>
      </c>
      <c r="E1270" s="243" t="s">
        <v>1</v>
      </c>
      <c r="F1270" s="244" t="s">
        <v>2045</v>
      </c>
      <c r="G1270" s="241"/>
      <c r="H1270" s="245">
        <v>10.465</v>
      </c>
      <c r="I1270" s="246"/>
      <c r="J1270" s="241"/>
      <c r="K1270" s="241"/>
      <c r="L1270" s="247"/>
      <c r="M1270" s="248"/>
      <c r="N1270" s="249"/>
      <c r="O1270" s="249"/>
      <c r="P1270" s="249"/>
      <c r="Q1270" s="249"/>
      <c r="R1270" s="249"/>
      <c r="S1270" s="249"/>
      <c r="T1270" s="250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51" t="s">
        <v>200</v>
      </c>
      <c r="AU1270" s="251" t="s">
        <v>86</v>
      </c>
      <c r="AV1270" s="13" t="s">
        <v>86</v>
      </c>
      <c r="AW1270" s="13" t="s">
        <v>32</v>
      </c>
      <c r="AX1270" s="13" t="s">
        <v>76</v>
      </c>
      <c r="AY1270" s="251" t="s">
        <v>191</v>
      </c>
    </row>
    <row r="1271" spans="1:51" s="13" customFormat="1" ht="12">
      <c r="A1271" s="13"/>
      <c r="B1271" s="240"/>
      <c r="C1271" s="241"/>
      <c r="D1271" s="242" t="s">
        <v>200</v>
      </c>
      <c r="E1271" s="243" t="s">
        <v>1</v>
      </c>
      <c r="F1271" s="244" t="s">
        <v>743</v>
      </c>
      <c r="G1271" s="241"/>
      <c r="H1271" s="245">
        <v>6.86</v>
      </c>
      <c r="I1271" s="246"/>
      <c r="J1271" s="241"/>
      <c r="K1271" s="241"/>
      <c r="L1271" s="247"/>
      <c r="M1271" s="248"/>
      <c r="N1271" s="249"/>
      <c r="O1271" s="249"/>
      <c r="P1271" s="249"/>
      <c r="Q1271" s="249"/>
      <c r="R1271" s="249"/>
      <c r="S1271" s="249"/>
      <c r="T1271" s="250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1" t="s">
        <v>200</v>
      </c>
      <c r="AU1271" s="251" t="s">
        <v>86</v>
      </c>
      <c r="AV1271" s="13" t="s">
        <v>86</v>
      </c>
      <c r="AW1271" s="13" t="s">
        <v>32</v>
      </c>
      <c r="AX1271" s="13" t="s">
        <v>76</v>
      </c>
      <c r="AY1271" s="251" t="s">
        <v>191</v>
      </c>
    </row>
    <row r="1272" spans="1:51" s="13" customFormat="1" ht="12">
      <c r="A1272" s="13"/>
      <c r="B1272" s="240"/>
      <c r="C1272" s="241"/>
      <c r="D1272" s="242" t="s">
        <v>200</v>
      </c>
      <c r="E1272" s="243" t="s">
        <v>1</v>
      </c>
      <c r="F1272" s="244" t="s">
        <v>2046</v>
      </c>
      <c r="G1272" s="241"/>
      <c r="H1272" s="245">
        <v>12.558</v>
      </c>
      <c r="I1272" s="246"/>
      <c r="J1272" s="241"/>
      <c r="K1272" s="241"/>
      <c r="L1272" s="247"/>
      <c r="M1272" s="248"/>
      <c r="N1272" s="249"/>
      <c r="O1272" s="249"/>
      <c r="P1272" s="249"/>
      <c r="Q1272" s="249"/>
      <c r="R1272" s="249"/>
      <c r="S1272" s="249"/>
      <c r="T1272" s="250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1" t="s">
        <v>200</v>
      </c>
      <c r="AU1272" s="251" t="s">
        <v>86</v>
      </c>
      <c r="AV1272" s="13" t="s">
        <v>86</v>
      </c>
      <c r="AW1272" s="13" t="s">
        <v>32</v>
      </c>
      <c r="AX1272" s="13" t="s">
        <v>76</v>
      </c>
      <c r="AY1272" s="251" t="s">
        <v>191</v>
      </c>
    </row>
    <row r="1273" spans="1:51" s="16" customFormat="1" ht="12">
      <c r="A1273" s="16"/>
      <c r="B1273" s="273"/>
      <c r="C1273" s="274"/>
      <c r="D1273" s="242" t="s">
        <v>200</v>
      </c>
      <c r="E1273" s="275" t="s">
        <v>1</v>
      </c>
      <c r="F1273" s="276" t="s">
        <v>228</v>
      </c>
      <c r="G1273" s="274"/>
      <c r="H1273" s="277">
        <v>385.092</v>
      </c>
      <c r="I1273" s="278"/>
      <c r="J1273" s="274"/>
      <c r="K1273" s="274"/>
      <c r="L1273" s="279"/>
      <c r="M1273" s="280"/>
      <c r="N1273" s="281"/>
      <c r="O1273" s="281"/>
      <c r="P1273" s="281"/>
      <c r="Q1273" s="281"/>
      <c r="R1273" s="281"/>
      <c r="S1273" s="281"/>
      <c r="T1273" s="282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T1273" s="283" t="s">
        <v>200</v>
      </c>
      <c r="AU1273" s="283" t="s">
        <v>86</v>
      </c>
      <c r="AV1273" s="16" t="s">
        <v>206</v>
      </c>
      <c r="AW1273" s="16" t="s">
        <v>32</v>
      </c>
      <c r="AX1273" s="16" t="s">
        <v>76</v>
      </c>
      <c r="AY1273" s="283" t="s">
        <v>191</v>
      </c>
    </row>
    <row r="1274" spans="1:51" s="13" customFormat="1" ht="12">
      <c r="A1274" s="13"/>
      <c r="B1274" s="240"/>
      <c r="C1274" s="241"/>
      <c r="D1274" s="242" t="s">
        <v>200</v>
      </c>
      <c r="E1274" s="243" t="s">
        <v>1</v>
      </c>
      <c r="F1274" s="244" t="s">
        <v>1554</v>
      </c>
      <c r="G1274" s="241"/>
      <c r="H1274" s="245">
        <v>9.35</v>
      </c>
      <c r="I1274" s="246"/>
      <c r="J1274" s="241"/>
      <c r="K1274" s="241"/>
      <c r="L1274" s="247"/>
      <c r="M1274" s="248"/>
      <c r="N1274" s="249"/>
      <c r="O1274" s="249"/>
      <c r="P1274" s="249"/>
      <c r="Q1274" s="249"/>
      <c r="R1274" s="249"/>
      <c r="S1274" s="249"/>
      <c r="T1274" s="250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1" t="s">
        <v>200</v>
      </c>
      <c r="AU1274" s="251" t="s">
        <v>86</v>
      </c>
      <c r="AV1274" s="13" t="s">
        <v>86</v>
      </c>
      <c r="AW1274" s="13" t="s">
        <v>32</v>
      </c>
      <c r="AX1274" s="13" t="s">
        <v>76</v>
      </c>
      <c r="AY1274" s="251" t="s">
        <v>191</v>
      </c>
    </row>
    <row r="1275" spans="1:51" s="16" customFormat="1" ht="12">
      <c r="A1275" s="16"/>
      <c r="B1275" s="273"/>
      <c r="C1275" s="274"/>
      <c r="D1275" s="242" t="s">
        <v>200</v>
      </c>
      <c r="E1275" s="275" t="s">
        <v>1</v>
      </c>
      <c r="F1275" s="276" t="s">
        <v>228</v>
      </c>
      <c r="G1275" s="274"/>
      <c r="H1275" s="277">
        <v>9.35</v>
      </c>
      <c r="I1275" s="278"/>
      <c r="J1275" s="274"/>
      <c r="K1275" s="274"/>
      <c r="L1275" s="279"/>
      <c r="M1275" s="280"/>
      <c r="N1275" s="281"/>
      <c r="O1275" s="281"/>
      <c r="P1275" s="281"/>
      <c r="Q1275" s="281"/>
      <c r="R1275" s="281"/>
      <c r="S1275" s="281"/>
      <c r="T1275" s="282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T1275" s="283" t="s">
        <v>200</v>
      </c>
      <c r="AU1275" s="283" t="s">
        <v>86</v>
      </c>
      <c r="AV1275" s="16" t="s">
        <v>206</v>
      </c>
      <c r="AW1275" s="16" t="s">
        <v>32</v>
      </c>
      <c r="AX1275" s="16" t="s">
        <v>76</v>
      </c>
      <c r="AY1275" s="283" t="s">
        <v>191</v>
      </c>
    </row>
    <row r="1276" spans="1:51" s="14" customFormat="1" ht="12">
      <c r="A1276" s="14"/>
      <c r="B1276" s="252"/>
      <c r="C1276" s="253"/>
      <c r="D1276" s="242" t="s">
        <v>200</v>
      </c>
      <c r="E1276" s="254" t="s">
        <v>1</v>
      </c>
      <c r="F1276" s="255" t="s">
        <v>214</v>
      </c>
      <c r="G1276" s="253"/>
      <c r="H1276" s="256">
        <v>394.442</v>
      </c>
      <c r="I1276" s="257"/>
      <c r="J1276" s="253"/>
      <c r="K1276" s="253"/>
      <c r="L1276" s="258"/>
      <c r="M1276" s="259"/>
      <c r="N1276" s="260"/>
      <c r="O1276" s="260"/>
      <c r="P1276" s="260"/>
      <c r="Q1276" s="260"/>
      <c r="R1276" s="260"/>
      <c r="S1276" s="260"/>
      <c r="T1276" s="261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62" t="s">
        <v>200</v>
      </c>
      <c r="AU1276" s="262" t="s">
        <v>86</v>
      </c>
      <c r="AV1276" s="14" t="s">
        <v>198</v>
      </c>
      <c r="AW1276" s="14" t="s">
        <v>32</v>
      </c>
      <c r="AX1276" s="14" t="s">
        <v>84</v>
      </c>
      <c r="AY1276" s="262" t="s">
        <v>191</v>
      </c>
    </row>
    <row r="1277" spans="1:65" s="2" customFormat="1" ht="24.15" customHeight="1">
      <c r="A1277" s="39"/>
      <c r="B1277" s="40"/>
      <c r="C1277" s="227" t="s">
        <v>2047</v>
      </c>
      <c r="D1277" s="227" t="s">
        <v>193</v>
      </c>
      <c r="E1277" s="228" t="s">
        <v>2048</v>
      </c>
      <c r="F1277" s="229" t="s">
        <v>2049</v>
      </c>
      <c r="G1277" s="230" t="s">
        <v>196</v>
      </c>
      <c r="H1277" s="231">
        <v>394.442</v>
      </c>
      <c r="I1277" s="232"/>
      <c r="J1277" s="233">
        <f>ROUND(I1277*H1277,2)</f>
        <v>0</v>
      </c>
      <c r="K1277" s="229" t="s">
        <v>210</v>
      </c>
      <c r="L1277" s="45"/>
      <c r="M1277" s="234" t="s">
        <v>1</v>
      </c>
      <c r="N1277" s="235" t="s">
        <v>41</v>
      </c>
      <c r="O1277" s="92"/>
      <c r="P1277" s="236">
        <f>O1277*H1277</f>
        <v>0</v>
      </c>
      <c r="Q1277" s="236">
        <v>0.00026</v>
      </c>
      <c r="R1277" s="236">
        <f>Q1277*H1277</f>
        <v>0.10255492</v>
      </c>
      <c r="S1277" s="236">
        <v>0</v>
      </c>
      <c r="T1277" s="237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38" t="s">
        <v>309</v>
      </c>
      <c r="AT1277" s="238" t="s">
        <v>193</v>
      </c>
      <c r="AU1277" s="238" t="s">
        <v>86</v>
      </c>
      <c r="AY1277" s="18" t="s">
        <v>191</v>
      </c>
      <c r="BE1277" s="239">
        <f>IF(N1277="základní",J1277,0)</f>
        <v>0</v>
      </c>
      <c r="BF1277" s="239">
        <f>IF(N1277="snížená",J1277,0)</f>
        <v>0</v>
      </c>
      <c r="BG1277" s="239">
        <f>IF(N1277="zákl. přenesená",J1277,0)</f>
        <v>0</v>
      </c>
      <c r="BH1277" s="239">
        <f>IF(N1277="sníž. přenesená",J1277,0)</f>
        <v>0</v>
      </c>
      <c r="BI1277" s="239">
        <f>IF(N1277="nulová",J1277,0)</f>
        <v>0</v>
      </c>
      <c r="BJ1277" s="18" t="s">
        <v>84</v>
      </c>
      <c r="BK1277" s="239">
        <f>ROUND(I1277*H1277,2)</f>
        <v>0</v>
      </c>
      <c r="BL1277" s="18" t="s">
        <v>309</v>
      </c>
      <c r="BM1277" s="238" t="s">
        <v>2050</v>
      </c>
    </row>
    <row r="1278" spans="1:51" s="15" customFormat="1" ht="12">
      <c r="A1278" s="15"/>
      <c r="B1278" s="263"/>
      <c r="C1278" s="264"/>
      <c r="D1278" s="242" t="s">
        <v>200</v>
      </c>
      <c r="E1278" s="265" t="s">
        <v>1</v>
      </c>
      <c r="F1278" s="266" t="s">
        <v>688</v>
      </c>
      <c r="G1278" s="264"/>
      <c r="H1278" s="265" t="s">
        <v>1</v>
      </c>
      <c r="I1278" s="267"/>
      <c r="J1278" s="264"/>
      <c r="K1278" s="264"/>
      <c r="L1278" s="268"/>
      <c r="M1278" s="269"/>
      <c r="N1278" s="270"/>
      <c r="O1278" s="270"/>
      <c r="P1278" s="270"/>
      <c r="Q1278" s="270"/>
      <c r="R1278" s="270"/>
      <c r="S1278" s="270"/>
      <c r="T1278" s="271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72" t="s">
        <v>200</v>
      </c>
      <c r="AU1278" s="272" t="s">
        <v>86</v>
      </c>
      <c r="AV1278" s="15" t="s">
        <v>84</v>
      </c>
      <c r="AW1278" s="15" t="s">
        <v>32</v>
      </c>
      <c r="AX1278" s="15" t="s">
        <v>76</v>
      </c>
      <c r="AY1278" s="272" t="s">
        <v>191</v>
      </c>
    </row>
    <row r="1279" spans="1:51" s="13" customFormat="1" ht="12">
      <c r="A1279" s="13"/>
      <c r="B1279" s="240"/>
      <c r="C1279" s="241"/>
      <c r="D1279" s="242" t="s">
        <v>200</v>
      </c>
      <c r="E1279" s="243" t="s">
        <v>1</v>
      </c>
      <c r="F1279" s="244" t="s">
        <v>689</v>
      </c>
      <c r="G1279" s="241"/>
      <c r="H1279" s="245">
        <v>9.885</v>
      </c>
      <c r="I1279" s="246"/>
      <c r="J1279" s="241"/>
      <c r="K1279" s="241"/>
      <c r="L1279" s="247"/>
      <c r="M1279" s="248"/>
      <c r="N1279" s="249"/>
      <c r="O1279" s="249"/>
      <c r="P1279" s="249"/>
      <c r="Q1279" s="249"/>
      <c r="R1279" s="249"/>
      <c r="S1279" s="249"/>
      <c r="T1279" s="250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1" t="s">
        <v>200</v>
      </c>
      <c r="AU1279" s="251" t="s">
        <v>86</v>
      </c>
      <c r="AV1279" s="13" t="s">
        <v>86</v>
      </c>
      <c r="AW1279" s="13" t="s">
        <v>32</v>
      </c>
      <c r="AX1279" s="13" t="s">
        <v>76</v>
      </c>
      <c r="AY1279" s="251" t="s">
        <v>191</v>
      </c>
    </row>
    <row r="1280" spans="1:51" s="13" customFormat="1" ht="12">
      <c r="A1280" s="13"/>
      <c r="B1280" s="240"/>
      <c r="C1280" s="241"/>
      <c r="D1280" s="242" t="s">
        <v>200</v>
      </c>
      <c r="E1280" s="243" t="s">
        <v>1</v>
      </c>
      <c r="F1280" s="244" t="s">
        <v>2039</v>
      </c>
      <c r="G1280" s="241"/>
      <c r="H1280" s="245">
        <v>78.246</v>
      </c>
      <c r="I1280" s="246"/>
      <c r="J1280" s="241"/>
      <c r="K1280" s="241"/>
      <c r="L1280" s="247"/>
      <c r="M1280" s="248"/>
      <c r="N1280" s="249"/>
      <c r="O1280" s="249"/>
      <c r="P1280" s="249"/>
      <c r="Q1280" s="249"/>
      <c r="R1280" s="249"/>
      <c r="S1280" s="249"/>
      <c r="T1280" s="250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1" t="s">
        <v>200</v>
      </c>
      <c r="AU1280" s="251" t="s">
        <v>86</v>
      </c>
      <c r="AV1280" s="13" t="s">
        <v>86</v>
      </c>
      <c r="AW1280" s="13" t="s">
        <v>32</v>
      </c>
      <c r="AX1280" s="13" t="s">
        <v>76</v>
      </c>
      <c r="AY1280" s="251" t="s">
        <v>191</v>
      </c>
    </row>
    <row r="1281" spans="1:51" s="13" customFormat="1" ht="12">
      <c r="A1281" s="13"/>
      <c r="B1281" s="240"/>
      <c r="C1281" s="241"/>
      <c r="D1281" s="242" t="s">
        <v>200</v>
      </c>
      <c r="E1281" s="243" t="s">
        <v>1</v>
      </c>
      <c r="F1281" s="244" t="s">
        <v>2040</v>
      </c>
      <c r="G1281" s="241"/>
      <c r="H1281" s="245">
        <v>37.352</v>
      </c>
      <c r="I1281" s="246"/>
      <c r="J1281" s="241"/>
      <c r="K1281" s="241"/>
      <c r="L1281" s="247"/>
      <c r="M1281" s="248"/>
      <c r="N1281" s="249"/>
      <c r="O1281" s="249"/>
      <c r="P1281" s="249"/>
      <c r="Q1281" s="249"/>
      <c r="R1281" s="249"/>
      <c r="S1281" s="249"/>
      <c r="T1281" s="250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1" t="s">
        <v>200</v>
      </c>
      <c r="AU1281" s="251" t="s">
        <v>86</v>
      </c>
      <c r="AV1281" s="13" t="s">
        <v>86</v>
      </c>
      <c r="AW1281" s="13" t="s">
        <v>32</v>
      </c>
      <c r="AX1281" s="13" t="s">
        <v>76</v>
      </c>
      <c r="AY1281" s="251" t="s">
        <v>191</v>
      </c>
    </row>
    <row r="1282" spans="1:51" s="13" customFormat="1" ht="12">
      <c r="A1282" s="13"/>
      <c r="B1282" s="240"/>
      <c r="C1282" s="241"/>
      <c r="D1282" s="242" t="s">
        <v>200</v>
      </c>
      <c r="E1282" s="243" t="s">
        <v>1</v>
      </c>
      <c r="F1282" s="244" t="s">
        <v>2041</v>
      </c>
      <c r="G1282" s="241"/>
      <c r="H1282" s="245">
        <v>31.556</v>
      </c>
      <c r="I1282" s="246"/>
      <c r="J1282" s="241"/>
      <c r="K1282" s="241"/>
      <c r="L1282" s="247"/>
      <c r="M1282" s="248"/>
      <c r="N1282" s="249"/>
      <c r="O1282" s="249"/>
      <c r="P1282" s="249"/>
      <c r="Q1282" s="249"/>
      <c r="R1282" s="249"/>
      <c r="S1282" s="249"/>
      <c r="T1282" s="250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1" t="s">
        <v>200</v>
      </c>
      <c r="AU1282" s="251" t="s">
        <v>86</v>
      </c>
      <c r="AV1282" s="13" t="s">
        <v>86</v>
      </c>
      <c r="AW1282" s="13" t="s">
        <v>32</v>
      </c>
      <c r="AX1282" s="13" t="s">
        <v>76</v>
      </c>
      <c r="AY1282" s="251" t="s">
        <v>191</v>
      </c>
    </row>
    <row r="1283" spans="1:51" s="13" customFormat="1" ht="12">
      <c r="A1283" s="13"/>
      <c r="B1283" s="240"/>
      <c r="C1283" s="241"/>
      <c r="D1283" s="242" t="s">
        <v>200</v>
      </c>
      <c r="E1283" s="243" t="s">
        <v>1</v>
      </c>
      <c r="F1283" s="244" t="s">
        <v>736</v>
      </c>
      <c r="G1283" s="241"/>
      <c r="H1283" s="245">
        <v>8.061</v>
      </c>
      <c r="I1283" s="246"/>
      <c r="J1283" s="241"/>
      <c r="K1283" s="241"/>
      <c r="L1283" s="247"/>
      <c r="M1283" s="248"/>
      <c r="N1283" s="249"/>
      <c r="O1283" s="249"/>
      <c r="P1283" s="249"/>
      <c r="Q1283" s="249"/>
      <c r="R1283" s="249"/>
      <c r="S1283" s="249"/>
      <c r="T1283" s="250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1" t="s">
        <v>200</v>
      </c>
      <c r="AU1283" s="251" t="s">
        <v>86</v>
      </c>
      <c r="AV1283" s="13" t="s">
        <v>86</v>
      </c>
      <c r="AW1283" s="13" t="s">
        <v>32</v>
      </c>
      <c r="AX1283" s="13" t="s">
        <v>76</v>
      </c>
      <c r="AY1283" s="251" t="s">
        <v>191</v>
      </c>
    </row>
    <row r="1284" spans="1:51" s="13" customFormat="1" ht="12">
      <c r="A1284" s="13"/>
      <c r="B1284" s="240"/>
      <c r="C1284" s="241"/>
      <c r="D1284" s="242" t="s">
        <v>200</v>
      </c>
      <c r="E1284" s="243" t="s">
        <v>1</v>
      </c>
      <c r="F1284" s="244" t="s">
        <v>737</v>
      </c>
      <c r="G1284" s="241"/>
      <c r="H1284" s="245">
        <v>2.731</v>
      </c>
      <c r="I1284" s="246"/>
      <c r="J1284" s="241"/>
      <c r="K1284" s="241"/>
      <c r="L1284" s="247"/>
      <c r="M1284" s="248"/>
      <c r="N1284" s="249"/>
      <c r="O1284" s="249"/>
      <c r="P1284" s="249"/>
      <c r="Q1284" s="249"/>
      <c r="R1284" s="249"/>
      <c r="S1284" s="249"/>
      <c r="T1284" s="250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1" t="s">
        <v>200</v>
      </c>
      <c r="AU1284" s="251" t="s">
        <v>86</v>
      </c>
      <c r="AV1284" s="13" t="s">
        <v>86</v>
      </c>
      <c r="AW1284" s="13" t="s">
        <v>32</v>
      </c>
      <c r="AX1284" s="13" t="s">
        <v>76</v>
      </c>
      <c r="AY1284" s="251" t="s">
        <v>191</v>
      </c>
    </row>
    <row r="1285" spans="1:51" s="13" customFormat="1" ht="12">
      <c r="A1285" s="13"/>
      <c r="B1285" s="240"/>
      <c r="C1285" s="241"/>
      <c r="D1285" s="242" t="s">
        <v>200</v>
      </c>
      <c r="E1285" s="243" t="s">
        <v>1</v>
      </c>
      <c r="F1285" s="244" t="s">
        <v>2042</v>
      </c>
      <c r="G1285" s="241"/>
      <c r="H1285" s="245">
        <v>51.52</v>
      </c>
      <c r="I1285" s="246"/>
      <c r="J1285" s="241"/>
      <c r="K1285" s="241"/>
      <c r="L1285" s="247"/>
      <c r="M1285" s="248"/>
      <c r="N1285" s="249"/>
      <c r="O1285" s="249"/>
      <c r="P1285" s="249"/>
      <c r="Q1285" s="249"/>
      <c r="R1285" s="249"/>
      <c r="S1285" s="249"/>
      <c r="T1285" s="250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1" t="s">
        <v>200</v>
      </c>
      <c r="AU1285" s="251" t="s">
        <v>86</v>
      </c>
      <c r="AV1285" s="13" t="s">
        <v>86</v>
      </c>
      <c r="AW1285" s="13" t="s">
        <v>32</v>
      </c>
      <c r="AX1285" s="13" t="s">
        <v>76</v>
      </c>
      <c r="AY1285" s="251" t="s">
        <v>191</v>
      </c>
    </row>
    <row r="1286" spans="1:51" s="13" customFormat="1" ht="12">
      <c r="A1286" s="13"/>
      <c r="B1286" s="240"/>
      <c r="C1286" s="241"/>
      <c r="D1286" s="242" t="s">
        <v>200</v>
      </c>
      <c r="E1286" s="243" t="s">
        <v>1</v>
      </c>
      <c r="F1286" s="244" t="s">
        <v>738</v>
      </c>
      <c r="G1286" s="241"/>
      <c r="H1286" s="245">
        <v>8.1</v>
      </c>
      <c r="I1286" s="246"/>
      <c r="J1286" s="241"/>
      <c r="K1286" s="241"/>
      <c r="L1286" s="247"/>
      <c r="M1286" s="248"/>
      <c r="N1286" s="249"/>
      <c r="O1286" s="249"/>
      <c r="P1286" s="249"/>
      <c r="Q1286" s="249"/>
      <c r="R1286" s="249"/>
      <c r="S1286" s="249"/>
      <c r="T1286" s="250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1" t="s">
        <v>200</v>
      </c>
      <c r="AU1286" s="251" t="s">
        <v>86</v>
      </c>
      <c r="AV1286" s="13" t="s">
        <v>86</v>
      </c>
      <c r="AW1286" s="13" t="s">
        <v>32</v>
      </c>
      <c r="AX1286" s="13" t="s">
        <v>76</v>
      </c>
      <c r="AY1286" s="251" t="s">
        <v>191</v>
      </c>
    </row>
    <row r="1287" spans="1:51" s="13" customFormat="1" ht="12">
      <c r="A1287" s="13"/>
      <c r="B1287" s="240"/>
      <c r="C1287" s="241"/>
      <c r="D1287" s="242" t="s">
        <v>200</v>
      </c>
      <c r="E1287" s="243" t="s">
        <v>1</v>
      </c>
      <c r="F1287" s="244" t="s">
        <v>2043</v>
      </c>
      <c r="G1287" s="241"/>
      <c r="H1287" s="245">
        <v>55.062</v>
      </c>
      <c r="I1287" s="246"/>
      <c r="J1287" s="241"/>
      <c r="K1287" s="241"/>
      <c r="L1287" s="247"/>
      <c r="M1287" s="248"/>
      <c r="N1287" s="249"/>
      <c r="O1287" s="249"/>
      <c r="P1287" s="249"/>
      <c r="Q1287" s="249"/>
      <c r="R1287" s="249"/>
      <c r="S1287" s="249"/>
      <c r="T1287" s="250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1" t="s">
        <v>200</v>
      </c>
      <c r="AU1287" s="251" t="s">
        <v>86</v>
      </c>
      <c r="AV1287" s="13" t="s">
        <v>86</v>
      </c>
      <c r="AW1287" s="13" t="s">
        <v>32</v>
      </c>
      <c r="AX1287" s="13" t="s">
        <v>76</v>
      </c>
      <c r="AY1287" s="251" t="s">
        <v>191</v>
      </c>
    </row>
    <row r="1288" spans="1:51" s="13" customFormat="1" ht="12">
      <c r="A1288" s="13"/>
      <c r="B1288" s="240"/>
      <c r="C1288" s="241"/>
      <c r="D1288" s="242" t="s">
        <v>200</v>
      </c>
      <c r="E1288" s="243" t="s">
        <v>1</v>
      </c>
      <c r="F1288" s="244" t="s">
        <v>739</v>
      </c>
      <c r="G1288" s="241"/>
      <c r="H1288" s="245">
        <v>8.044</v>
      </c>
      <c r="I1288" s="246"/>
      <c r="J1288" s="241"/>
      <c r="K1288" s="241"/>
      <c r="L1288" s="247"/>
      <c r="M1288" s="248"/>
      <c r="N1288" s="249"/>
      <c r="O1288" s="249"/>
      <c r="P1288" s="249"/>
      <c r="Q1288" s="249"/>
      <c r="R1288" s="249"/>
      <c r="S1288" s="249"/>
      <c r="T1288" s="250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1" t="s">
        <v>200</v>
      </c>
      <c r="AU1288" s="251" t="s">
        <v>86</v>
      </c>
      <c r="AV1288" s="13" t="s">
        <v>86</v>
      </c>
      <c r="AW1288" s="13" t="s">
        <v>32</v>
      </c>
      <c r="AX1288" s="13" t="s">
        <v>76</v>
      </c>
      <c r="AY1288" s="251" t="s">
        <v>191</v>
      </c>
    </row>
    <row r="1289" spans="1:51" s="13" customFormat="1" ht="12">
      <c r="A1289" s="13"/>
      <c r="B1289" s="240"/>
      <c r="C1289" s="241"/>
      <c r="D1289" s="242" t="s">
        <v>200</v>
      </c>
      <c r="E1289" s="243" t="s">
        <v>1</v>
      </c>
      <c r="F1289" s="244" t="s">
        <v>740</v>
      </c>
      <c r="G1289" s="241"/>
      <c r="H1289" s="245">
        <v>2.78</v>
      </c>
      <c r="I1289" s="246"/>
      <c r="J1289" s="241"/>
      <c r="K1289" s="241"/>
      <c r="L1289" s="247"/>
      <c r="M1289" s="248"/>
      <c r="N1289" s="249"/>
      <c r="O1289" s="249"/>
      <c r="P1289" s="249"/>
      <c r="Q1289" s="249"/>
      <c r="R1289" s="249"/>
      <c r="S1289" s="249"/>
      <c r="T1289" s="250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1" t="s">
        <v>200</v>
      </c>
      <c r="AU1289" s="251" t="s">
        <v>86</v>
      </c>
      <c r="AV1289" s="13" t="s">
        <v>86</v>
      </c>
      <c r="AW1289" s="13" t="s">
        <v>32</v>
      </c>
      <c r="AX1289" s="13" t="s">
        <v>76</v>
      </c>
      <c r="AY1289" s="251" t="s">
        <v>191</v>
      </c>
    </row>
    <row r="1290" spans="1:51" s="13" customFormat="1" ht="12">
      <c r="A1290" s="13"/>
      <c r="B1290" s="240"/>
      <c r="C1290" s="241"/>
      <c r="D1290" s="242" t="s">
        <v>200</v>
      </c>
      <c r="E1290" s="243" t="s">
        <v>1</v>
      </c>
      <c r="F1290" s="244" t="s">
        <v>706</v>
      </c>
      <c r="G1290" s="241"/>
      <c r="H1290" s="245">
        <v>30.994</v>
      </c>
      <c r="I1290" s="246"/>
      <c r="J1290" s="241"/>
      <c r="K1290" s="241"/>
      <c r="L1290" s="247"/>
      <c r="M1290" s="248"/>
      <c r="N1290" s="249"/>
      <c r="O1290" s="249"/>
      <c r="P1290" s="249"/>
      <c r="Q1290" s="249"/>
      <c r="R1290" s="249"/>
      <c r="S1290" s="249"/>
      <c r="T1290" s="250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51" t="s">
        <v>200</v>
      </c>
      <c r="AU1290" s="251" t="s">
        <v>86</v>
      </c>
      <c r="AV1290" s="13" t="s">
        <v>86</v>
      </c>
      <c r="AW1290" s="13" t="s">
        <v>32</v>
      </c>
      <c r="AX1290" s="13" t="s">
        <v>76</v>
      </c>
      <c r="AY1290" s="251" t="s">
        <v>191</v>
      </c>
    </row>
    <row r="1291" spans="1:51" s="13" customFormat="1" ht="12">
      <c r="A1291" s="13"/>
      <c r="B1291" s="240"/>
      <c r="C1291" s="241"/>
      <c r="D1291" s="242" t="s">
        <v>200</v>
      </c>
      <c r="E1291" s="243" t="s">
        <v>1</v>
      </c>
      <c r="F1291" s="244" t="s">
        <v>2044</v>
      </c>
      <c r="G1291" s="241"/>
      <c r="H1291" s="245">
        <v>19.964</v>
      </c>
      <c r="I1291" s="246"/>
      <c r="J1291" s="241"/>
      <c r="K1291" s="241"/>
      <c r="L1291" s="247"/>
      <c r="M1291" s="248"/>
      <c r="N1291" s="249"/>
      <c r="O1291" s="249"/>
      <c r="P1291" s="249"/>
      <c r="Q1291" s="249"/>
      <c r="R1291" s="249"/>
      <c r="S1291" s="249"/>
      <c r="T1291" s="250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1" t="s">
        <v>200</v>
      </c>
      <c r="AU1291" s="251" t="s">
        <v>86</v>
      </c>
      <c r="AV1291" s="13" t="s">
        <v>86</v>
      </c>
      <c r="AW1291" s="13" t="s">
        <v>32</v>
      </c>
      <c r="AX1291" s="13" t="s">
        <v>76</v>
      </c>
      <c r="AY1291" s="251" t="s">
        <v>191</v>
      </c>
    </row>
    <row r="1292" spans="1:51" s="13" customFormat="1" ht="12">
      <c r="A1292" s="13"/>
      <c r="B1292" s="240"/>
      <c r="C1292" s="241"/>
      <c r="D1292" s="242" t="s">
        <v>200</v>
      </c>
      <c r="E1292" s="243" t="s">
        <v>1</v>
      </c>
      <c r="F1292" s="244" t="s">
        <v>741</v>
      </c>
      <c r="G1292" s="241"/>
      <c r="H1292" s="245">
        <v>5.508</v>
      </c>
      <c r="I1292" s="246"/>
      <c r="J1292" s="241"/>
      <c r="K1292" s="241"/>
      <c r="L1292" s="247"/>
      <c r="M1292" s="248"/>
      <c r="N1292" s="249"/>
      <c r="O1292" s="249"/>
      <c r="P1292" s="249"/>
      <c r="Q1292" s="249"/>
      <c r="R1292" s="249"/>
      <c r="S1292" s="249"/>
      <c r="T1292" s="250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1" t="s">
        <v>200</v>
      </c>
      <c r="AU1292" s="251" t="s">
        <v>86</v>
      </c>
      <c r="AV1292" s="13" t="s">
        <v>86</v>
      </c>
      <c r="AW1292" s="13" t="s">
        <v>32</v>
      </c>
      <c r="AX1292" s="13" t="s">
        <v>76</v>
      </c>
      <c r="AY1292" s="251" t="s">
        <v>191</v>
      </c>
    </row>
    <row r="1293" spans="1:51" s="13" customFormat="1" ht="12">
      <c r="A1293" s="13"/>
      <c r="B1293" s="240"/>
      <c r="C1293" s="241"/>
      <c r="D1293" s="242" t="s">
        <v>200</v>
      </c>
      <c r="E1293" s="243" t="s">
        <v>1</v>
      </c>
      <c r="F1293" s="244" t="s">
        <v>742</v>
      </c>
      <c r="G1293" s="241"/>
      <c r="H1293" s="245">
        <v>5.406</v>
      </c>
      <c r="I1293" s="246"/>
      <c r="J1293" s="241"/>
      <c r="K1293" s="241"/>
      <c r="L1293" s="247"/>
      <c r="M1293" s="248"/>
      <c r="N1293" s="249"/>
      <c r="O1293" s="249"/>
      <c r="P1293" s="249"/>
      <c r="Q1293" s="249"/>
      <c r="R1293" s="249"/>
      <c r="S1293" s="249"/>
      <c r="T1293" s="250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1" t="s">
        <v>200</v>
      </c>
      <c r="AU1293" s="251" t="s">
        <v>86</v>
      </c>
      <c r="AV1293" s="13" t="s">
        <v>86</v>
      </c>
      <c r="AW1293" s="13" t="s">
        <v>32</v>
      </c>
      <c r="AX1293" s="13" t="s">
        <v>76</v>
      </c>
      <c r="AY1293" s="251" t="s">
        <v>191</v>
      </c>
    </row>
    <row r="1294" spans="1:51" s="13" customFormat="1" ht="12">
      <c r="A1294" s="13"/>
      <c r="B1294" s="240"/>
      <c r="C1294" s="241"/>
      <c r="D1294" s="242" t="s">
        <v>200</v>
      </c>
      <c r="E1294" s="243" t="s">
        <v>1</v>
      </c>
      <c r="F1294" s="244" t="s">
        <v>2045</v>
      </c>
      <c r="G1294" s="241"/>
      <c r="H1294" s="245">
        <v>10.465</v>
      </c>
      <c r="I1294" s="246"/>
      <c r="J1294" s="241"/>
      <c r="K1294" s="241"/>
      <c r="L1294" s="247"/>
      <c r="M1294" s="248"/>
      <c r="N1294" s="249"/>
      <c r="O1294" s="249"/>
      <c r="P1294" s="249"/>
      <c r="Q1294" s="249"/>
      <c r="R1294" s="249"/>
      <c r="S1294" s="249"/>
      <c r="T1294" s="250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1" t="s">
        <v>200</v>
      </c>
      <c r="AU1294" s="251" t="s">
        <v>86</v>
      </c>
      <c r="AV1294" s="13" t="s">
        <v>86</v>
      </c>
      <c r="AW1294" s="13" t="s">
        <v>32</v>
      </c>
      <c r="AX1294" s="13" t="s">
        <v>76</v>
      </c>
      <c r="AY1294" s="251" t="s">
        <v>191</v>
      </c>
    </row>
    <row r="1295" spans="1:51" s="13" customFormat="1" ht="12">
      <c r="A1295" s="13"/>
      <c r="B1295" s="240"/>
      <c r="C1295" s="241"/>
      <c r="D1295" s="242" t="s">
        <v>200</v>
      </c>
      <c r="E1295" s="243" t="s">
        <v>1</v>
      </c>
      <c r="F1295" s="244" t="s">
        <v>743</v>
      </c>
      <c r="G1295" s="241"/>
      <c r="H1295" s="245">
        <v>6.86</v>
      </c>
      <c r="I1295" s="246"/>
      <c r="J1295" s="241"/>
      <c r="K1295" s="241"/>
      <c r="L1295" s="247"/>
      <c r="M1295" s="248"/>
      <c r="N1295" s="249"/>
      <c r="O1295" s="249"/>
      <c r="P1295" s="249"/>
      <c r="Q1295" s="249"/>
      <c r="R1295" s="249"/>
      <c r="S1295" s="249"/>
      <c r="T1295" s="250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1" t="s">
        <v>200</v>
      </c>
      <c r="AU1295" s="251" t="s">
        <v>86</v>
      </c>
      <c r="AV1295" s="13" t="s">
        <v>86</v>
      </c>
      <c r="AW1295" s="13" t="s">
        <v>32</v>
      </c>
      <c r="AX1295" s="13" t="s">
        <v>76</v>
      </c>
      <c r="AY1295" s="251" t="s">
        <v>191</v>
      </c>
    </row>
    <row r="1296" spans="1:51" s="13" customFormat="1" ht="12">
      <c r="A1296" s="13"/>
      <c r="B1296" s="240"/>
      <c r="C1296" s="241"/>
      <c r="D1296" s="242" t="s">
        <v>200</v>
      </c>
      <c r="E1296" s="243" t="s">
        <v>1</v>
      </c>
      <c r="F1296" s="244" t="s">
        <v>2046</v>
      </c>
      <c r="G1296" s="241"/>
      <c r="H1296" s="245">
        <v>12.558</v>
      </c>
      <c r="I1296" s="246"/>
      <c r="J1296" s="241"/>
      <c r="K1296" s="241"/>
      <c r="L1296" s="247"/>
      <c r="M1296" s="248"/>
      <c r="N1296" s="249"/>
      <c r="O1296" s="249"/>
      <c r="P1296" s="249"/>
      <c r="Q1296" s="249"/>
      <c r="R1296" s="249"/>
      <c r="S1296" s="249"/>
      <c r="T1296" s="250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1" t="s">
        <v>200</v>
      </c>
      <c r="AU1296" s="251" t="s">
        <v>86</v>
      </c>
      <c r="AV1296" s="13" t="s">
        <v>86</v>
      </c>
      <c r="AW1296" s="13" t="s">
        <v>32</v>
      </c>
      <c r="AX1296" s="13" t="s">
        <v>76</v>
      </c>
      <c r="AY1296" s="251" t="s">
        <v>191</v>
      </c>
    </row>
    <row r="1297" spans="1:51" s="16" customFormat="1" ht="12">
      <c r="A1297" s="16"/>
      <c r="B1297" s="273"/>
      <c r="C1297" s="274"/>
      <c r="D1297" s="242" t="s">
        <v>200</v>
      </c>
      <c r="E1297" s="275" t="s">
        <v>1</v>
      </c>
      <c r="F1297" s="276" t="s">
        <v>228</v>
      </c>
      <c r="G1297" s="274"/>
      <c r="H1297" s="277">
        <v>385.092</v>
      </c>
      <c r="I1297" s="278"/>
      <c r="J1297" s="274"/>
      <c r="K1297" s="274"/>
      <c r="L1297" s="279"/>
      <c r="M1297" s="280"/>
      <c r="N1297" s="281"/>
      <c r="O1297" s="281"/>
      <c r="P1297" s="281"/>
      <c r="Q1297" s="281"/>
      <c r="R1297" s="281"/>
      <c r="S1297" s="281"/>
      <c r="T1297" s="282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T1297" s="283" t="s">
        <v>200</v>
      </c>
      <c r="AU1297" s="283" t="s">
        <v>86</v>
      </c>
      <c r="AV1297" s="16" t="s">
        <v>206</v>
      </c>
      <c r="AW1297" s="16" t="s">
        <v>32</v>
      </c>
      <c r="AX1297" s="16" t="s">
        <v>76</v>
      </c>
      <c r="AY1297" s="283" t="s">
        <v>191</v>
      </c>
    </row>
    <row r="1298" spans="1:51" s="13" customFormat="1" ht="12">
      <c r="A1298" s="13"/>
      <c r="B1298" s="240"/>
      <c r="C1298" s="241"/>
      <c r="D1298" s="242" t="s">
        <v>200</v>
      </c>
      <c r="E1298" s="243" t="s">
        <v>1</v>
      </c>
      <c r="F1298" s="244" t="s">
        <v>1554</v>
      </c>
      <c r="G1298" s="241"/>
      <c r="H1298" s="245">
        <v>9.35</v>
      </c>
      <c r="I1298" s="246"/>
      <c r="J1298" s="241"/>
      <c r="K1298" s="241"/>
      <c r="L1298" s="247"/>
      <c r="M1298" s="248"/>
      <c r="N1298" s="249"/>
      <c r="O1298" s="249"/>
      <c r="P1298" s="249"/>
      <c r="Q1298" s="249"/>
      <c r="R1298" s="249"/>
      <c r="S1298" s="249"/>
      <c r="T1298" s="250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1" t="s">
        <v>200</v>
      </c>
      <c r="AU1298" s="251" t="s">
        <v>86</v>
      </c>
      <c r="AV1298" s="13" t="s">
        <v>86</v>
      </c>
      <c r="AW1298" s="13" t="s">
        <v>32</v>
      </c>
      <c r="AX1298" s="13" t="s">
        <v>76</v>
      </c>
      <c r="AY1298" s="251" t="s">
        <v>191</v>
      </c>
    </row>
    <row r="1299" spans="1:51" s="16" customFormat="1" ht="12">
      <c r="A1299" s="16"/>
      <c r="B1299" s="273"/>
      <c r="C1299" s="274"/>
      <c r="D1299" s="242" t="s">
        <v>200</v>
      </c>
      <c r="E1299" s="275" t="s">
        <v>1</v>
      </c>
      <c r="F1299" s="276" t="s">
        <v>228</v>
      </c>
      <c r="G1299" s="274"/>
      <c r="H1299" s="277">
        <v>9.35</v>
      </c>
      <c r="I1299" s="278"/>
      <c r="J1299" s="274"/>
      <c r="K1299" s="274"/>
      <c r="L1299" s="279"/>
      <c r="M1299" s="280"/>
      <c r="N1299" s="281"/>
      <c r="O1299" s="281"/>
      <c r="P1299" s="281"/>
      <c r="Q1299" s="281"/>
      <c r="R1299" s="281"/>
      <c r="S1299" s="281"/>
      <c r="T1299" s="282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T1299" s="283" t="s">
        <v>200</v>
      </c>
      <c r="AU1299" s="283" t="s">
        <v>86</v>
      </c>
      <c r="AV1299" s="16" t="s">
        <v>206</v>
      </c>
      <c r="AW1299" s="16" t="s">
        <v>32</v>
      </c>
      <c r="AX1299" s="16" t="s">
        <v>76</v>
      </c>
      <c r="AY1299" s="283" t="s">
        <v>191</v>
      </c>
    </row>
    <row r="1300" spans="1:51" s="14" customFormat="1" ht="12">
      <c r="A1300" s="14"/>
      <c r="B1300" s="252"/>
      <c r="C1300" s="253"/>
      <c r="D1300" s="242" t="s">
        <v>200</v>
      </c>
      <c r="E1300" s="254" t="s">
        <v>1</v>
      </c>
      <c r="F1300" s="255" t="s">
        <v>214</v>
      </c>
      <c r="G1300" s="253"/>
      <c r="H1300" s="256">
        <v>394.442</v>
      </c>
      <c r="I1300" s="257"/>
      <c r="J1300" s="253"/>
      <c r="K1300" s="253"/>
      <c r="L1300" s="258"/>
      <c r="M1300" s="259"/>
      <c r="N1300" s="260"/>
      <c r="O1300" s="260"/>
      <c r="P1300" s="260"/>
      <c r="Q1300" s="260"/>
      <c r="R1300" s="260"/>
      <c r="S1300" s="260"/>
      <c r="T1300" s="261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2" t="s">
        <v>200</v>
      </c>
      <c r="AU1300" s="262" t="s">
        <v>86</v>
      </c>
      <c r="AV1300" s="14" t="s">
        <v>198</v>
      </c>
      <c r="AW1300" s="14" t="s">
        <v>32</v>
      </c>
      <c r="AX1300" s="14" t="s">
        <v>84</v>
      </c>
      <c r="AY1300" s="262" t="s">
        <v>191</v>
      </c>
    </row>
    <row r="1301" spans="1:65" s="2" customFormat="1" ht="24.15" customHeight="1">
      <c r="A1301" s="39"/>
      <c r="B1301" s="40"/>
      <c r="C1301" s="227" t="s">
        <v>2051</v>
      </c>
      <c r="D1301" s="227" t="s">
        <v>193</v>
      </c>
      <c r="E1301" s="228" t="s">
        <v>2052</v>
      </c>
      <c r="F1301" s="229" t="s">
        <v>2053</v>
      </c>
      <c r="G1301" s="230" t="s">
        <v>196</v>
      </c>
      <c r="H1301" s="231">
        <v>270.346</v>
      </c>
      <c r="I1301" s="232"/>
      <c r="J1301" s="233">
        <f>ROUND(I1301*H1301,2)</f>
        <v>0</v>
      </c>
      <c r="K1301" s="229" t="s">
        <v>210</v>
      </c>
      <c r="L1301" s="45"/>
      <c r="M1301" s="234" t="s">
        <v>1</v>
      </c>
      <c r="N1301" s="235" t="s">
        <v>41</v>
      </c>
      <c r="O1301" s="92"/>
      <c r="P1301" s="236">
        <f>O1301*H1301</f>
        <v>0</v>
      </c>
      <c r="Q1301" s="236">
        <v>2E-05</v>
      </c>
      <c r="R1301" s="236">
        <f>Q1301*H1301</f>
        <v>0.005406920000000001</v>
      </c>
      <c r="S1301" s="236">
        <v>0</v>
      </c>
      <c r="T1301" s="237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38" t="s">
        <v>309</v>
      </c>
      <c r="AT1301" s="238" t="s">
        <v>193</v>
      </c>
      <c r="AU1301" s="238" t="s">
        <v>86</v>
      </c>
      <c r="AY1301" s="18" t="s">
        <v>191</v>
      </c>
      <c r="BE1301" s="239">
        <f>IF(N1301="základní",J1301,0)</f>
        <v>0</v>
      </c>
      <c r="BF1301" s="239">
        <f>IF(N1301="snížená",J1301,0)</f>
        <v>0</v>
      </c>
      <c r="BG1301" s="239">
        <f>IF(N1301="zákl. přenesená",J1301,0)</f>
        <v>0</v>
      </c>
      <c r="BH1301" s="239">
        <f>IF(N1301="sníž. přenesená",J1301,0)</f>
        <v>0</v>
      </c>
      <c r="BI1301" s="239">
        <f>IF(N1301="nulová",J1301,0)</f>
        <v>0</v>
      </c>
      <c r="BJ1301" s="18" t="s">
        <v>84</v>
      </c>
      <c r="BK1301" s="239">
        <f>ROUND(I1301*H1301,2)</f>
        <v>0</v>
      </c>
      <c r="BL1301" s="18" t="s">
        <v>309</v>
      </c>
      <c r="BM1301" s="238" t="s">
        <v>2054</v>
      </c>
    </row>
    <row r="1302" spans="1:51" s="15" customFormat="1" ht="12">
      <c r="A1302" s="15"/>
      <c r="B1302" s="263"/>
      <c r="C1302" s="264"/>
      <c r="D1302" s="242" t="s">
        <v>200</v>
      </c>
      <c r="E1302" s="265" t="s">
        <v>1</v>
      </c>
      <c r="F1302" s="266" t="s">
        <v>688</v>
      </c>
      <c r="G1302" s="264"/>
      <c r="H1302" s="265" t="s">
        <v>1</v>
      </c>
      <c r="I1302" s="267"/>
      <c r="J1302" s="264"/>
      <c r="K1302" s="264"/>
      <c r="L1302" s="268"/>
      <c r="M1302" s="269"/>
      <c r="N1302" s="270"/>
      <c r="O1302" s="270"/>
      <c r="P1302" s="270"/>
      <c r="Q1302" s="270"/>
      <c r="R1302" s="270"/>
      <c r="S1302" s="270"/>
      <c r="T1302" s="271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T1302" s="272" t="s">
        <v>200</v>
      </c>
      <c r="AU1302" s="272" t="s">
        <v>86</v>
      </c>
      <c r="AV1302" s="15" t="s">
        <v>84</v>
      </c>
      <c r="AW1302" s="15" t="s">
        <v>32</v>
      </c>
      <c r="AX1302" s="15" t="s">
        <v>76</v>
      </c>
      <c r="AY1302" s="272" t="s">
        <v>191</v>
      </c>
    </row>
    <row r="1303" spans="1:51" s="13" customFormat="1" ht="12">
      <c r="A1303" s="13"/>
      <c r="B1303" s="240"/>
      <c r="C1303" s="241"/>
      <c r="D1303" s="242" t="s">
        <v>200</v>
      </c>
      <c r="E1303" s="243" t="s">
        <v>1</v>
      </c>
      <c r="F1303" s="244" t="s">
        <v>689</v>
      </c>
      <c r="G1303" s="241"/>
      <c r="H1303" s="245">
        <v>9.885</v>
      </c>
      <c r="I1303" s="246"/>
      <c r="J1303" s="241"/>
      <c r="K1303" s="241"/>
      <c r="L1303" s="247"/>
      <c r="M1303" s="248"/>
      <c r="N1303" s="249"/>
      <c r="O1303" s="249"/>
      <c r="P1303" s="249"/>
      <c r="Q1303" s="249"/>
      <c r="R1303" s="249"/>
      <c r="S1303" s="249"/>
      <c r="T1303" s="250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1" t="s">
        <v>200</v>
      </c>
      <c r="AU1303" s="251" t="s">
        <v>86</v>
      </c>
      <c r="AV1303" s="13" t="s">
        <v>86</v>
      </c>
      <c r="AW1303" s="13" t="s">
        <v>32</v>
      </c>
      <c r="AX1303" s="13" t="s">
        <v>76</v>
      </c>
      <c r="AY1303" s="251" t="s">
        <v>191</v>
      </c>
    </row>
    <row r="1304" spans="1:51" s="13" customFormat="1" ht="12">
      <c r="A1304" s="13"/>
      <c r="B1304" s="240"/>
      <c r="C1304" s="241"/>
      <c r="D1304" s="242" t="s">
        <v>200</v>
      </c>
      <c r="E1304" s="243" t="s">
        <v>1</v>
      </c>
      <c r="F1304" s="244" t="s">
        <v>2039</v>
      </c>
      <c r="G1304" s="241"/>
      <c r="H1304" s="245">
        <v>78.246</v>
      </c>
      <c r="I1304" s="246"/>
      <c r="J1304" s="241"/>
      <c r="K1304" s="241"/>
      <c r="L1304" s="247"/>
      <c r="M1304" s="248"/>
      <c r="N1304" s="249"/>
      <c r="O1304" s="249"/>
      <c r="P1304" s="249"/>
      <c r="Q1304" s="249"/>
      <c r="R1304" s="249"/>
      <c r="S1304" s="249"/>
      <c r="T1304" s="250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1" t="s">
        <v>200</v>
      </c>
      <c r="AU1304" s="251" t="s">
        <v>86</v>
      </c>
      <c r="AV1304" s="13" t="s">
        <v>86</v>
      </c>
      <c r="AW1304" s="13" t="s">
        <v>32</v>
      </c>
      <c r="AX1304" s="13" t="s">
        <v>76</v>
      </c>
      <c r="AY1304" s="251" t="s">
        <v>191</v>
      </c>
    </row>
    <row r="1305" spans="1:51" s="13" customFormat="1" ht="12">
      <c r="A1305" s="13"/>
      <c r="B1305" s="240"/>
      <c r="C1305" s="241"/>
      <c r="D1305" s="242" t="s">
        <v>200</v>
      </c>
      <c r="E1305" s="243" t="s">
        <v>1</v>
      </c>
      <c r="F1305" s="244" t="s">
        <v>736</v>
      </c>
      <c r="G1305" s="241"/>
      <c r="H1305" s="245">
        <v>8.061</v>
      </c>
      <c r="I1305" s="246"/>
      <c r="J1305" s="241"/>
      <c r="K1305" s="241"/>
      <c r="L1305" s="247"/>
      <c r="M1305" s="248"/>
      <c r="N1305" s="249"/>
      <c r="O1305" s="249"/>
      <c r="P1305" s="249"/>
      <c r="Q1305" s="249"/>
      <c r="R1305" s="249"/>
      <c r="S1305" s="249"/>
      <c r="T1305" s="250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1" t="s">
        <v>200</v>
      </c>
      <c r="AU1305" s="251" t="s">
        <v>86</v>
      </c>
      <c r="AV1305" s="13" t="s">
        <v>86</v>
      </c>
      <c r="AW1305" s="13" t="s">
        <v>32</v>
      </c>
      <c r="AX1305" s="13" t="s">
        <v>76</v>
      </c>
      <c r="AY1305" s="251" t="s">
        <v>191</v>
      </c>
    </row>
    <row r="1306" spans="1:51" s="13" customFormat="1" ht="12">
      <c r="A1306" s="13"/>
      <c r="B1306" s="240"/>
      <c r="C1306" s="241"/>
      <c r="D1306" s="242" t="s">
        <v>200</v>
      </c>
      <c r="E1306" s="243" t="s">
        <v>1</v>
      </c>
      <c r="F1306" s="244" t="s">
        <v>737</v>
      </c>
      <c r="G1306" s="241"/>
      <c r="H1306" s="245">
        <v>2.731</v>
      </c>
      <c r="I1306" s="246"/>
      <c r="J1306" s="241"/>
      <c r="K1306" s="241"/>
      <c r="L1306" s="247"/>
      <c r="M1306" s="248"/>
      <c r="N1306" s="249"/>
      <c r="O1306" s="249"/>
      <c r="P1306" s="249"/>
      <c r="Q1306" s="249"/>
      <c r="R1306" s="249"/>
      <c r="S1306" s="249"/>
      <c r="T1306" s="250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1" t="s">
        <v>200</v>
      </c>
      <c r="AU1306" s="251" t="s">
        <v>86</v>
      </c>
      <c r="AV1306" s="13" t="s">
        <v>86</v>
      </c>
      <c r="AW1306" s="13" t="s">
        <v>32</v>
      </c>
      <c r="AX1306" s="13" t="s">
        <v>76</v>
      </c>
      <c r="AY1306" s="251" t="s">
        <v>191</v>
      </c>
    </row>
    <row r="1307" spans="1:51" s="13" customFormat="1" ht="12">
      <c r="A1307" s="13"/>
      <c r="B1307" s="240"/>
      <c r="C1307" s="241"/>
      <c r="D1307" s="242" t="s">
        <v>200</v>
      </c>
      <c r="E1307" s="243" t="s">
        <v>1</v>
      </c>
      <c r="F1307" s="244" t="s">
        <v>2042</v>
      </c>
      <c r="G1307" s="241"/>
      <c r="H1307" s="245">
        <v>51.52</v>
      </c>
      <c r="I1307" s="246"/>
      <c r="J1307" s="241"/>
      <c r="K1307" s="241"/>
      <c r="L1307" s="247"/>
      <c r="M1307" s="248"/>
      <c r="N1307" s="249"/>
      <c r="O1307" s="249"/>
      <c r="P1307" s="249"/>
      <c r="Q1307" s="249"/>
      <c r="R1307" s="249"/>
      <c r="S1307" s="249"/>
      <c r="T1307" s="250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1" t="s">
        <v>200</v>
      </c>
      <c r="AU1307" s="251" t="s">
        <v>86</v>
      </c>
      <c r="AV1307" s="13" t="s">
        <v>86</v>
      </c>
      <c r="AW1307" s="13" t="s">
        <v>32</v>
      </c>
      <c r="AX1307" s="13" t="s">
        <v>76</v>
      </c>
      <c r="AY1307" s="251" t="s">
        <v>191</v>
      </c>
    </row>
    <row r="1308" spans="1:51" s="13" customFormat="1" ht="12">
      <c r="A1308" s="13"/>
      <c r="B1308" s="240"/>
      <c r="C1308" s="241"/>
      <c r="D1308" s="242" t="s">
        <v>200</v>
      </c>
      <c r="E1308" s="243" t="s">
        <v>1</v>
      </c>
      <c r="F1308" s="244" t="s">
        <v>2043</v>
      </c>
      <c r="G1308" s="241"/>
      <c r="H1308" s="245">
        <v>55.062</v>
      </c>
      <c r="I1308" s="246"/>
      <c r="J1308" s="241"/>
      <c r="K1308" s="241"/>
      <c r="L1308" s="247"/>
      <c r="M1308" s="248"/>
      <c r="N1308" s="249"/>
      <c r="O1308" s="249"/>
      <c r="P1308" s="249"/>
      <c r="Q1308" s="249"/>
      <c r="R1308" s="249"/>
      <c r="S1308" s="249"/>
      <c r="T1308" s="250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1" t="s">
        <v>200</v>
      </c>
      <c r="AU1308" s="251" t="s">
        <v>86</v>
      </c>
      <c r="AV1308" s="13" t="s">
        <v>86</v>
      </c>
      <c r="AW1308" s="13" t="s">
        <v>32</v>
      </c>
      <c r="AX1308" s="13" t="s">
        <v>76</v>
      </c>
      <c r="AY1308" s="251" t="s">
        <v>191</v>
      </c>
    </row>
    <row r="1309" spans="1:51" s="13" customFormat="1" ht="12">
      <c r="A1309" s="13"/>
      <c r="B1309" s="240"/>
      <c r="C1309" s="241"/>
      <c r="D1309" s="242" t="s">
        <v>200</v>
      </c>
      <c r="E1309" s="243" t="s">
        <v>1</v>
      </c>
      <c r="F1309" s="244" t="s">
        <v>739</v>
      </c>
      <c r="G1309" s="241"/>
      <c r="H1309" s="245">
        <v>8.044</v>
      </c>
      <c r="I1309" s="246"/>
      <c r="J1309" s="241"/>
      <c r="K1309" s="241"/>
      <c r="L1309" s="247"/>
      <c r="M1309" s="248"/>
      <c r="N1309" s="249"/>
      <c r="O1309" s="249"/>
      <c r="P1309" s="249"/>
      <c r="Q1309" s="249"/>
      <c r="R1309" s="249"/>
      <c r="S1309" s="249"/>
      <c r="T1309" s="250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1" t="s">
        <v>200</v>
      </c>
      <c r="AU1309" s="251" t="s">
        <v>86</v>
      </c>
      <c r="AV1309" s="13" t="s">
        <v>86</v>
      </c>
      <c r="AW1309" s="13" t="s">
        <v>32</v>
      </c>
      <c r="AX1309" s="13" t="s">
        <v>76</v>
      </c>
      <c r="AY1309" s="251" t="s">
        <v>191</v>
      </c>
    </row>
    <row r="1310" spans="1:51" s="13" customFormat="1" ht="12">
      <c r="A1310" s="13"/>
      <c r="B1310" s="240"/>
      <c r="C1310" s="241"/>
      <c r="D1310" s="242" t="s">
        <v>200</v>
      </c>
      <c r="E1310" s="243" t="s">
        <v>1</v>
      </c>
      <c r="F1310" s="244" t="s">
        <v>740</v>
      </c>
      <c r="G1310" s="241"/>
      <c r="H1310" s="245">
        <v>2.78</v>
      </c>
      <c r="I1310" s="246"/>
      <c r="J1310" s="241"/>
      <c r="K1310" s="241"/>
      <c r="L1310" s="247"/>
      <c r="M1310" s="248"/>
      <c r="N1310" s="249"/>
      <c r="O1310" s="249"/>
      <c r="P1310" s="249"/>
      <c r="Q1310" s="249"/>
      <c r="R1310" s="249"/>
      <c r="S1310" s="249"/>
      <c r="T1310" s="250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1" t="s">
        <v>200</v>
      </c>
      <c r="AU1310" s="251" t="s">
        <v>86</v>
      </c>
      <c r="AV1310" s="13" t="s">
        <v>86</v>
      </c>
      <c r="AW1310" s="13" t="s">
        <v>32</v>
      </c>
      <c r="AX1310" s="13" t="s">
        <v>76</v>
      </c>
      <c r="AY1310" s="251" t="s">
        <v>191</v>
      </c>
    </row>
    <row r="1311" spans="1:51" s="13" customFormat="1" ht="12">
      <c r="A1311" s="13"/>
      <c r="B1311" s="240"/>
      <c r="C1311" s="241"/>
      <c r="D1311" s="242" t="s">
        <v>200</v>
      </c>
      <c r="E1311" s="243" t="s">
        <v>1</v>
      </c>
      <c r="F1311" s="244" t="s">
        <v>706</v>
      </c>
      <c r="G1311" s="241"/>
      <c r="H1311" s="245">
        <v>30.994</v>
      </c>
      <c r="I1311" s="246"/>
      <c r="J1311" s="241"/>
      <c r="K1311" s="241"/>
      <c r="L1311" s="247"/>
      <c r="M1311" s="248"/>
      <c r="N1311" s="249"/>
      <c r="O1311" s="249"/>
      <c r="P1311" s="249"/>
      <c r="Q1311" s="249"/>
      <c r="R1311" s="249"/>
      <c r="S1311" s="249"/>
      <c r="T1311" s="250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1" t="s">
        <v>200</v>
      </c>
      <c r="AU1311" s="251" t="s">
        <v>86</v>
      </c>
      <c r="AV1311" s="13" t="s">
        <v>86</v>
      </c>
      <c r="AW1311" s="13" t="s">
        <v>32</v>
      </c>
      <c r="AX1311" s="13" t="s">
        <v>76</v>
      </c>
      <c r="AY1311" s="251" t="s">
        <v>191</v>
      </c>
    </row>
    <row r="1312" spans="1:51" s="13" customFormat="1" ht="12">
      <c r="A1312" s="13"/>
      <c r="B1312" s="240"/>
      <c r="C1312" s="241"/>
      <c r="D1312" s="242" t="s">
        <v>200</v>
      </c>
      <c r="E1312" s="243" t="s">
        <v>1</v>
      </c>
      <c r="F1312" s="244" t="s">
        <v>2045</v>
      </c>
      <c r="G1312" s="241"/>
      <c r="H1312" s="245">
        <v>10.465</v>
      </c>
      <c r="I1312" s="246"/>
      <c r="J1312" s="241"/>
      <c r="K1312" s="241"/>
      <c r="L1312" s="247"/>
      <c r="M1312" s="248"/>
      <c r="N1312" s="249"/>
      <c r="O1312" s="249"/>
      <c r="P1312" s="249"/>
      <c r="Q1312" s="249"/>
      <c r="R1312" s="249"/>
      <c r="S1312" s="249"/>
      <c r="T1312" s="250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1" t="s">
        <v>200</v>
      </c>
      <c r="AU1312" s="251" t="s">
        <v>86</v>
      </c>
      <c r="AV1312" s="13" t="s">
        <v>86</v>
      </c>
      <c r="AW1312" s="13" t="s">
        <v>32</v>
      </c>
      <c r="AX1312" s="13" t="s">
        <v>76</v>
      </c>
      <c r="AY1312" s="251" t="s">
        <v>191</v>
      </c>
    </row>
    <row r="1313" spans="1:51" s="13" customFormat="1" ht="12">
      <c r="A1313" s="13"/>
      <c r="B1313" s="240"/>
      <c r="C1313" s="241"/>
      <c r="D1313" s="242" t="s">
        <v>200</v>
      </c>
      <c r="E1313" s="243" t="s">
        <v>1</v>
      </c>
      <c r="F1313" s="244" t="s">
        <v>2046</v>
      </c>
      <c r="G1313" s="241"/>
      <c r="H1313" s="245">
        <v>12.558</v>
      </c>
      <c r="I1313" s="246"/>
      <c r="J1313" s="241"/>
      <c r="K1313" s="241"/>
      <c r="L1313" s="247"/>
      <c r="M1313" s="248"/>
      <c r="N1313" s="249"/>
      <c r="O1313" s="249"/>
      <c r="P1313" s="249"/>
      <c r="Q1313" s="249"/>
      <c r="R1313" s="249"/>
      <c r="S1313" s="249"/>
      <c r="T1313" s="250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1" t="s">
        <v>200</v>
      </c>
      <c r="AU1313" s="251" t="s">
        <v>86</v>
      </c>
      <c r="AV1313" s="13" t="s">
        <v>86</v>
      </c>
      <c r="AW1313" s="13" t="s">
        <v>32</v>
      </c>
      <c r="AX1313" s="13" t="s">
        <v>76</v>
      </c>
      <c r="AY1313" s="251" t="s">
        <v>191</v>
      </c>
    </row>
    <row r="1314" spans="1:51" s="14" customFormat="1" ht="12">
      <c r="A1314" s="14"/>
      <c r="B1314" s="252"/>
      <c r="C1314" s="253"/>
      <c r="D1314" s="242" t="s">
        <v>200</v>
      </c>
      <c r="E1314" s="254" t="s">
        <v>1</v>
      </c>
      <c r="F1314" s="255" t="s">
        <v>214</v>
      </c>
      <c r="G1314" s="253"/>
      <c r="H1314" s="256">
        <v>270.346</v>
      </c>
      <c r="I1314" s="257"/>
      <c r="J1314" s="253"/>
      <c r="K1314" s="253"/>
      <c r="L1314" s="258"/>
      <c r="M1314" s="295"/>
      <c r="N1314" s="296"/>
      <c r="O1314" s="296"/>
      <c r="P1314" s="296"/>
      <c r="Q1314" s="296"/>
      <c r="R1314" s="296"/>
      <c r="S1314" s="296"/>
      <c r="T1314" s="29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62" t="s">
        <v>200</v>
      </c>
      <c r="AU1314" s="262" t="s">
        <v>86</v>
      </c>
      <c r="AV1314" s="14" t="s">
        <v>198</v>
      </c>
      <c r="AW1314" s="14" t="s">
        <v>32</v>
      </c>
      <c r="AX1314" s="14" t="s">
        <v>84</v>
      </c>
      <c r="AY1314" s="262" t="s">
        <v>191</v>
      </c>
    </row>
    <row r="1315" spans="1:31" s="2" customFormat="1" ht="6.95" customHeight="1">
      <c r="A1315" s="39"/>
      <c r="B1315" s="67"/>
      <c r="C1315" s="68"/>
      <c r="D1315" s="68"/>
      <c r="E1315" s="68"/>
      <c r="F1315" s="68"/>
      <c r="G1315" s="68"/>
      <c r="H1315" s="68"/>
      <c r="I1315" s="68"/>
      <c r="J1315" s="68"/>
      <c r="K1315" s="68"/>
      <c r="L1315" s="45"/>
      <c r="M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</row>
  </sheetData>
  <sheetProtection password="CC35" sheet="1" objects="1" scenarios="1" formatColumns="0" formatRows="0" autoFilter="0"/>
  <autoFilter ref="C141:K1314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1:31" s="2" customFormat="1" ht="12" customHeight="1" hidden="1">
      <c r="A8" s="39"/>
      <c r="B8" s="45"/>
      <c r="C8" s="39"/>
      <c r="D8" s="151" t="s">
        <v>143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3" t="s">
        <v>2055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22. 5. 2023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0" t="s">
        <v>36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2" t="s">
        <v>38</v>
      </c>
      <c r="G32" s="39"/>
      <c r="H32" s="39"/>
      <c r="I32" s="162" t="s">
        <v>37</v>
      </c>
      <c r="J32" s="162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3" t="s">
        <v>40</v>
      </c>
      <c r="E33" s="151" t="s">
        <v>41</v>
      </c>
      <c r="F33" s="164">
        <f>ROUND((SUM(BE122:BE258)),2)</f>
        <v>0</v>
      </c>
      <c r="G33" s="39"/>
      <c r="H33" s="39"/>
      <c r="I33" s="165">
        <v>0.21</v>
      </c>
      <c r="J33" s="164">
        <f>ROUND(((SUM(BE122:BE258))*I33),2)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1" t="s">
        <v>42</v>
      </c>
      <c r="F34" s="164">
        <f>ROUND((SUM(BF122:BF258)),2)</f>
        <v>0</v>
      </c>
      <c r="G34" s="39"/>
      <c r="H34" s="39"/>
      <c r="I34" s="165">
        <v>0.15</v>
      </c>
      <c r="J34" s="164">
        <f>ROUND(((SUM(BF122:BF258))*I34),2)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43</v>
      </c>
      <c r="F35" s="164">
        <f>ROUND((SUM(BG122:BG258)),2)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44</v>
      </c>
      <c r="F36" s="164">
        <f>ROUND((SUM(BH122:BH258)),2)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ROUND((SUM(BI122:BI258)),2)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D.1.2. - Stavebně konstrukční řešení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Kyselka 410, Mostecké Předměstí, Bílina</v>
      </c>
      <c r="G89" s="41"/>
      <c r="H89" s="41"/>
      <c r="I89" s="33" t="s">
        <v>22</v>
      </c>
      <c r="J89" s="80" t="str">
        <f>IF(J12="","",J12)</f>
        <v>22. 5. 2023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Bílina, Břežánská 50/4, Bílina</v>
      </c>
      <c r="G91" s="41"/>
      <c r="H91" s="41"/>
      <c r="I91" s="33" t="s">
        <v>30</v>
      </c>
      <c r="J91" s="37" t="str">
        <f>E21</f>
        <v>Ing. arch. Jan Heller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146</v>
      </c>
      <c r="D94" s="186"/>
      <c r="E94" s="186"/>
      <c r="F94" s="186"/>
      <c r="G94" s="186"/>
      <c r="H94" s="186"/>
      <c r="I94" s="186"/>
      <c r="J94" s="187" t="s">
        <v>147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148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189"/>
      <c r="C97" s="190"/>
      <c r="D97" s="191" t="s">
        <v>150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152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153</v>
      </c>
      <c r="E99" s="197"/>
      <c r="F99" s="197"/>
      <c r="G99" s="197"/>
      <c r="H99" s="197"/>
      <c r="I99" s="197"/>
      <c r="J99" s="198">
        <f>J173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154</v>
      </c>
      <c r="E100" s="197"/>
      <c r="F100" s="197"/>
      <c r="G100" s="197"/>
      <c r="H100" s="197"/>
      <c r="I100" s="197"/>
      <c r="J100" s="198">
        <f>J197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158</v>
      </c>
      <c r="E101" s="197"/>
      <c r="F101" s="197"/>
      <c r="G101" s="197"/>
      <c r="H101" s="197"/>
      <c r="I101" s="197"/>
      <c r="J101" s="198">
        <f>J235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160</v>
      </c>
      <c r="E102" s="197"/>
      <c r="F102" s="197"/>
      <c r="G102" s="197"/>
      <c r="H102" s="197"/>
      <c r="I102" s="197"/>
      <c r="J102" s="198">
        <f>J257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D.1.2. - Stavebně konstrukční řešení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Kyselka 410, Mostecké Předměstí, Bílina</v>
      </c>
      <c r="G116" s="41"/>
      <c r="H116" s="41"/>
      <c r="I116" s="33" t="s">
        <v>22</v>
      </c>
      <c r="J116" s="80" t="str">
        <f>IF(J12="","",J12)</f>
        <v>22. 5. 2023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Bílina, Břežánská 50/4, Bílina</v>
      </c>
      <c r="G118" s="41"/>
      <c r="H118" s="41"/>
      <c r="I118" s="33" t="s">
        <v>30</v>
      </c>
      <c r="J118" s="37" t="str">
        <f>E21</f>
        <v>Ing. arch. Jan Heller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177</v>
      </c>
      <c r="D121" s="203" t="s">
        <v>61</v>
      </c>
      <c r="E121" s="203" t="s">
        <v>57</v>
      </c>
      <c r="F121" s="203" t="s">
        <v>58</v>
      </c>
      <c r="G121" s="203" t="s">
        <v>178</v>
      </c>
      <c r="H121" s="203" t="s">
        <v>179</v>
      </c>
      <c r="I121" s="203" t="s">
        <v>180</v>
      </c>
      <c r="J121" s="203" t="s">
        <v>147</v>
      </c>
      <c r="K121" s="204" t="s">
        <v>181</v>
      </c>
      <c r="L121" s="205"/>
      <c r="M121" s="101" t="s">
        <v>1</v>
      </c>
      <c r="N121" s="102" t="s">
        <v>40</v>
      </c>
      <c r="O121" s="102" t="s">
        <v>182</v>
      </c>
      <c r="P121" s="102" t="s">
        <v>183</v>
      </c>
      <c r="Q121" s="102" t="s">
        <v>184</v>
      </c>
      <c r="R121" s="102" t="s">
        <v>185</v>
      </c>
      <c r="S121" s="102" t="s">
        <v>186</v>
      </c>
      <c r="T121" s="103" t="s">
        <v>187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188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1027.05048046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149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189</v>
      </c>
      <c r="F123" s="214" t="s">
        <v>190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P124+P173+P197+P235+P257</f>
        <v>0</v>
      </c>
      <c r="Q123" s="219"/>
      <c r="R123" s="220">
        <f>R124+R173+R197+R235+R257</f>
        <v>1027.05048046</v>
      </c>
      <c r="S123" s="219"/>
      <c r="T123" s="221">
        <f>T124+T173+T197+T235+T257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84</v>
      </c>
      <c r="AT123" s="223" t="s">
        <v>75</v>
      </c>
      <c r="AU123" s="223" t="s">
        <v>76</v>
      </c>
      <c r="AY123" s="222" t="s">
        <v>191</v>
      </c>
      <c r="BK123" s="224">
        <f>BK124+BK173+BK197+BK235+BK257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86</v>
      </c>
      <c r="F124" s="225" t="s">
        <v>315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SUM(P125:P172)</f>
        <v>0</v>
      </c>
      <c r="Q124" s="219"/>
      <c r="R124" s="220">
        <f>SUM(R125:R172)</f>
        <v>487.37501753000004</v>
      </c>
      <c r="S124" s="219"/>
      <c r="T124" s="221">
        <f>SUM(T125:T172)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84</v>
      </c>
      <c r="AT124" s="223" t="s">
        <v>75</v>
      </c>
      <c r="AU124" s="223" t="s">
        <v>84</v>
      </c>
      <c r="AY124" s="222" t="s">
        <v>191</v>
      </c>
      <c r="BK124" s="224">
        <f>SUM(BK125:BK172)</f>
        <v>0</v>
      </c>
    </row>
    <row r="125" spans="1:65" s="2" customFormat="1" ht="24.15" customHeight="1">
      <c r="A125" s="39"/>
      <c r="B125" s="40"/>
      <c r="C125" s="227" t="s">
        <v>84</v>
      </c>
      <c r="D125" s="227" t="s">
        <v>193</v>
      </c>
      <c r="E125" s="228" t="s">
        <v>357</v>
      </c>
      <c r="F125" s="229" t="s">
        <v>358</v>
      </c>
      <c r="G125" s="230" t="s">
        <v>209</v>
      </c>
      <c r="H125" s="231">
        <v>52.645</v>
      </c>
      <c r="I125" s="232"/>
      <c r="J125" s="233">
        <f>ROUND(I125*H125,2)</f>
        <v>0</v>
      </c>
      <c r="K125" s="229" t="s">
        <v>210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2.16</v>
      </c>
      <c r="R125" s="236">
        <f>Q125*H125</f>
        <v>113.71320000000001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198</v>
      </c>
      <c r="AT125" s="238" t="s">
        <v>193</v>
      </c>
      <c r="AU125" s="238" t="s">
        <v>86</v>
      </c>
      <c r="AY125" s="18" t="s">
        <v>191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84</v>
      </c>
      <c r="BK125" s="239">
        <f>ROUND(I125*H125,2)</f>
        <v>0</v>
      </c>
      <c r="BL125" s="18" t="s">
        <v>198</v>
      </c>
      <c r="BM125" s="238" t="s">
        <v>2056</v>
      </c>
    </row>
    <row r="126" spans="1:51" s="15" customFormat="1" ht="12">
      <c r="A126" s="15"/>
      <c r="B126" s="263"/>
      <c r="C126" s="264"/>
      <c r="D126" s="242" t="s">
        <v>200</v>
      </c>
      <c r="E126" s="265" t="s">
        <v>1</v>
      </c>
      <c r="F126" s="266" t="s">
        <v>274</v>
      </c>
      <c r="G126" s="264"/>
      <c r="H126" s="265" t="s">
        <v>1</v>
      </c>
      <c r="I126" s="267"/>
      <c r="J126" s="264"/>
      <c r="K126" s="264"/>
      <c r="L126" s="268"/>
      <c r="M126" s="269"/>
      <c r="N126" s="270"/>
      <c r="O126" s="270"/>
      <c r="P126" s="270"/>
      <c r="Q126" s="270"/>
      <c r="R126" s="270"/>
      <c r="S126" s="270"/>
      <c r="T126" s="27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2" t="s">
        <v>200</v>
      </c>
      <c r="AU126" s="272" t="s">
        <v>86</v>
      </c>
      <c r="AV126" s="15" t="s">
        <v>84</v>
      </c>
      <c r="AW126" s="15" t="s">
        <v>32</v>
      </c>
      <c r="AX126" s="15" t="s">
        <v>76</v>
      </c>
      <c r="AY126" s="272" t="s">
        <v>191</v>
      </c>
    </row>
    <row r="127" spans="1:51" s="13" customFormat="1" ht="12">
      <c r="A127" s="13"/>
      <c r="B127" s="240"/>
      <c r="C127" s="241"/>
      <c r="D127" s="242" t="s">
        <v>200</v>
      </c>
      <c r="E127" s="243" t="s">
        <v>1</v>
      </c>
      <c r="F127" s="244" t="s">
        <v>2057</v>
      </c>
      <c r="G127" s="241"/>
      <c r="H127" s="245">
        <v>3.653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200</v>
      </c>
      <c r="AU127" s="251" t="s">
        <v>86</v>
      </c>
      <c r="AV127" s="13" t="s">
        <v>86</v>
      </c>
      <c r="AW127" s="13" t="s">
        <v>32</v>
      </c>
      <c r="AX127" s="13" t="s">
        <v>76</v>
      </c>
      <c r="AY127" s="251" t="s">
        <v>191</v>
      </c>
    </row>
    <row r="128" spans="1:51" s="13" customFormat="1" ht="12">
      <c r="A128" s="13"/>
      <c r="B128" s="240"/>
      <c r="C128" s="241"/>
      <c r="D128" s="242" t="s">
        <v>200</v>
      </c>
      <c r="E128" s="243" t="s">
        <v>1</v>
      </c>
      <c r="F128" s="244" t="s">
        <v>2058</v>
      </c>
      <c r="G128" s="241"/>
      <c r="H128" s="245">
        <v>2.84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200</v>
      </c>
      <c r="AU128" s="251" t="s">
        <v>86</v>
      </c>
      <c r="AV128" s="13" t="s">
        <v>86</v>
      </c>
      <c r="AW128" s="13" t="s">
        <v>32</v>
      </c>
      <c r="AX128" s="13" t="s">
        <v>76</v>
      </c>
      <c r="AY128" s="251" t="s">
        <v>191</v>
      </c>
    </row>
    <row r="129" spans="1:51" s="13" customFormat="1" ht="12">
      <c r="A129" s="13"/>
      <c r="B129" s="240"/>
      <c r="C129" s="241"/>
      <c r="D129" s="242" t="s">
        <v>200</v>
      </c>
      <c r="E129" s="243" t="s">
        <v>1</v>
      </c>
      <c r="F129" s="244" t="s">
        <v>2059</v>
      </c>
      <c r="G129" s="241"/>
      <c r="H129" s="245">
        <v>0.225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200</v>
      </c>
      <c r="AU129" s="251" t="s">
        <v>86</v>
      </c>
      <c r="AV129" s="13" t="s">
        <v>86</v>
      </c>
      <c r="AW129" s="13" t="s">
        <v>32</v>
      </c>
      <c r="AX129" s="13" t="s">
        <v>76</v>
      </c>
      <c r="AY129" s="251" t="s">
        <v>191</v>
      </c>
    </row>
    <row r="130" spans="1:51" s="13" customFormat="1" ht="12">
      <c r="A130" s="13"/>
      <c r="B130" s="240"/>
      <c r="C130" s="241"/>
      <c r="D130" s="242" t="s">
        <v>200</v>
      </c>
      <c r="E130" s="243" t="s">
        <v>1</v>
      </c>
      <c r="F130" s="244" t="s">
        <v>2060</v>
      </c>
      <c r="G130" s="241"/>
      <c r="H130" s="245">
        <v>1.195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200</v>
      </c>
      <c r="AU130" s="251" t="s">
        <v>86</v>
      </c>
      <c r="AV130" s="13" t="s">
        <v>86</v>
      </c>
      <c r="AW130" s="13" t="s">
        <v>32</v>
      </c>
      <c r="AX130" s="13" t="s">
        <v>76</v>
      </c>
      <c r="AY130" s="251" t="s">
        <v>191</v>
      </c>
    </row>
    <row r="131" spans="1:51" s="13" customFormat="1" ht="12">
      <c r="A131" s="13"/>
      <c r="B131" s="240"/>
      <c r="C131" s="241"/>
      <c r="D131" s="242" t="s">
        <v>200</v>
      </c>
      <c r="E131" s="243" t="s">
        <v>1</v>
      </c>
      <c r="F131" s="244" t="s">
        <v>2061</v>
      </c>
      <c r="G131" s="241"/>
      <c r="H131" s="245">
        <v>0.34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200</v>
      </c>
      <c r="AU131" s="251" t="s">
        <v>86</v>
      </c>
      <c r="AV131" s="13" t="s">
        <v>86</v>
      </c>
      <c r="AW131" s="13" t="s">
        <v>32</v>
      </c>
      <c r="AX131" s="13" t="s">
        <v>76</v>
      </c>
      <c r="AY131" s="251" t="s">
        <v>191</v>
      </c>
    </row>
    <row r="132" spans="1:51" s="13" customFormat="1" ht="12">
      <c r="A132" s="13"/>
      <c r="B132" s="240"/>
      <c r="C132" s="241"/>
      <c r="D132" s="242" t="s">
        <v>200</v>
      </c>
      <c r="E132" s="243" t="s">
        <v>1</v>
      </c>
      <c r="F132" s="244" t="s">
        <v>2062</v>
      </c>
      <c r="G132" s="241"/>
      <c r="H132" s="245">
        <v>44.392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200</v>
      </c>
      <c r="AU132" s="251" t="s">
        <v>86</v>
      </c>
      <c r="AV132" s="13" t="s">
        <v>86</v>
      </c>
      <c r="AW132" s="13" t="s">
        <v>32</v>
      </c>
      <c r="AX132" s="13" t="s">
        <v>76</v>
      </c>
      <c r="AY132" s="251" t="s">
        <v>191</v>
      </c>
    </row>
    <row r="133" spans="1:51" s="14" customFormat="1" ht="12">
      <c r="A133" s="14"/>
      <c r="B133" s="252"/>
      <c r="C133" s="253"/>
      <c r="D133" s="242" t="s">
        <v>200</v>
      </c>
      <c r="E133" s="254" t="s">
        <v>1</v>
      </c>
      <c r="F133" s="255" t="s">
        <v>214</v>
      </c>
      <c r="G133" s="253"/>
      <c r="H133" s="256">
        <v>52.645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200</v>
      </c>
      <c r="AU133" s="262" t="s">
        <v>86</v>
      </c>
      <c r="AV133" s="14" t="s">
        <v>198</v>
      </c>
      <c r="AW133" s="14" t="s">
        <v>32</v>
      </c>
      <c r="AX133" s="14" t="s">
        <v>84</v>
      </c>
      <c r="AY133" s="262" t="s">
        <v>191</v>
      </c>
    </row>
    <row r="134" spans="1:65" s="2" customFormat="1" ht="24.15" customHeight="1">
      <c r="A134" s="39"/>
      <c r="B134" s="40"/>
      <c r="C134" s="227" t="s">
        <v>86</v>
      </c>
      <c r="D134" s="227" t="s">
        <v>193</v>
      </c>
      <c r="E134" s="228" t="s">
        <v>2063</v>
      </c>
      <c r="F134" s="229" t="s">
        <v>2064</v>
      </c>
      <c r="G134" s="230" t="s">
        <v>209</v>
      </c>
      <c r="H134" s="231">
        <v>44.392</v>
      </c>
      <c r="I134" s="232"/>
      <c r="J134" s="233">
        <f>ROUND(I134*H134,2)</f>
        <v>0</v>
      </c>
      <c r="K134" s="229" t="s">
        <v>210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2.30102</v>
      </c>
      <c r="R134" s="236">
        <f>Q134*H134</f>
        <v>102.14687984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2065</v>
      </c>
    </row>
    <row r="135" spans="1:51" s="13" customFormat="1" ht="12">
      <c r="A135" s="13"/>
      <c r="B135" s="240"/>
      <c r="C135" s="241"/>
      <c r="D135" s="242" t="s">
        <v>200</v>
      </c>
      <c r="E135" s="243" t="s">
        <v>1</v>
      </c>
      <c r="F135" s="244" t="s">
        <v>2066</v>
      </c>
      <c r="G135" s="241"/>
      <c r="H135" s="245">
        <v>44.392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200</v>
      </c>
      <c r="AU135" s="251" t="s">
        <v>86</v>
      </c>
      <c r="AV135" s="13" t="s">
        <v>86</v>
      </c>
      <c r="AW135" s="13" t="s">
        <v>32</v>
      </c>
      <c r="AX135" s="13" t="s">
        <v>84</v>
      </c>
      <c r="AY135" s="251" t="s">
        <v>191</v>
      </c>
    </row>
    <row r="136" spans="1:65" s="2" customFormat="1" ht="16.5" customHeight="1">
      <c r="A136" s="39"/>
      <c r="B136" s="40"/>
      <c r="C136" s="227" t="s">
        <v>206</v>
      </c>
      <c r="D136" s="227" t="s">
        <v>193</v>
      </c>
      <c r="E136" s="228" t="s">
        <v>2067</v>
      </c>
      <c r="F136" s="229" t="s">
        <v>2068</v>
      </c>
      <c r="G136" s="230" t="s">
        <v>196</v>
      </c>
      <c r="H136" s="231">
        <v>14.714</v>
      </c>
      <c r="I136" s="232"/>
      <c r="J136" s="233">
        <f>ROUND(I136*H136,2)</f>
        <v>0</v>
      </c>
      <c r="K136" s="229" t="s">
        <v>210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0.00247</v>
      </c>
      <c r="R136" s="236">
        <f>Q136*H136</f>
        <v>0.03634358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2069</v>
      </c>
    </row>
    <row r="137" spans="1:51" s="13" customFormat="1" ht="12">
      <c r="A137" s="13"/>
      <c r="B137" s="240"/>
      <c r="C137" s="241"/>
      <c r="D137" s="242" t="s">
        <v>200</v>
      </c>
      <c r="E137" s="243" t="s">
        <v>1</v>
      </c>
      <c r="F137" s="244" t="s">
        <v>2070</v>
      </c>
      <c r="G137" s="241"/>
      <c r="H137" s="245">
        <v>14.714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200</v>
      </c>
      <c r="AU137" s="251" t="s">
        <v>86</v>
      </c>
      <c r="AV137" s="13" t="s">
        <v>86</v>
      </c>
      <c r="AW137" s="13" t="s">
        <v>32</v>
      </c>
      <c r="AX137" s="13" t="s">
        <v>84</v>
      </c>
      <c r="AY137" s="251" t="s">
        <v>191</v>
      </c>
    </row>
    <row r="138" spans="1:65" s="2" customFormat="1" ht="16.5" customHeight="1">
      <c r="A138" s="39"/>
      <c r="B138" s="40"/>
      <c r="C138" s="227" t="s">
        <v>198</v>
      </c>
      <c r="D138" s="227" t="s">
        <v>193</v>
      </c>
      <c r="E138" s="228" t="s">
        <v>2071</v>
      </c>
      <c r="F138" s="229" t="s">
        <v>2072</v>
      </c>
      <c r="G138" s="230" t="s">
        <v>196</v>
      </c>
      <c r="H138" s="231">
        <v>14.714</v>
      </c>
      <c r="I138" s="232"/>
      <c r="J138" s="233">
        <f>ROUND(I138*H138,2)</f>
        <v>0</v>
      </c>
      <c r="K138" s="229" t="s">
        <v>210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198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198</v>
      </c>
      <c r="BM138" s="238" t="s">
        <v>2073</v>
      </c>
    </row>
    <row r="139" spans="1:65" s="2" customFormat="1" ht="16.5" customHeight="1">
      <c r="A139" s="39"/>
      <c r="B139" s="40"/>
      <c r="C139" s="227" t="s">
        <v>221</v>
      </c>
      <c r="D139" s="227" t="s">
        <v>193</v>
      </c>
      <c r="E139" s="228" t="s">
        <v>2074</v>
      </c>
      <c r="F139" s="229" t="s">
        <v>2075</v>
      </c>
      <c r="G139" s="230" t="s">
        <v>289</v>
      </c>
      <c r="H139" s="231">
        <v>2.515</v>
      </c>
      <c r="I139" s="232"/>
      <c r="J139" s="233">
        <f>ROUND(I139*H139,2)</f>
        <v>0</v>
      </c>
      <c r="K139" s="229" t="s">
        <v>210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1.06277</v>
      </c>
      <c r="R139" s="236">
        <f>Q139*H139</f>
        <v>2.67286655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2076</v>
      </c>
    </row>
    <row r="140" spans="1:51" s="13" customFormat="1" ht="12">
      <c r="A140" s="13"/>
      <c r="B140" s="240"/>
      <c r="C140" s="241"/>
      <c r="D140" s="242" t="s">
        <v>200</v>
      </c>
      <c r="E140" s="243" t="s">
        <v>1</v>
      </c>
      <c r="F140" s="244" t="s">
        <v>2077</v>
      </c>
      <c r="G140" s="241"/>
      <c r="H140" s="245">
        <v>2.515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200</v>
      </c>
      <c r="AU140" s="251" t="s">
        <v>86</v>
      </c>
      <c r="AV140" s="13" t="s">
        <v>86</v>
      </c>
      <c r="AW140" s="13" t="s">
        <v>32</v>
      </c>
      <c r="AX140" s="13" t="s">
        <v>84</v>
      </c>
      <c r="AY140" s="251" t="s">
        <v>191</v>
      </c>
    </row>
    <row r="141" spans="1:65" s="2" customFormat="1" ht="16.5" customHeight="1">
      <c r="A141" s="39"/>
      <c r="B141" s="40"/>
      <c r="C141" s="284" t="s">
        <v>233</v>
      </c>
      <c r="D141" s="284" t="s">
        <v>310</v>
      </c>
      <c r="E141" s="285" t="s">
        <v>2078</v>
      </c>
      <c r="F141" s="286" t="s">
        <v>2079</v>
      </c>
      <c r="G141" s="287" t="s">
        <v>400</v>
      </c>
      <c r="H141" s="288">
        <v>195</v>
      </c>
      <c r="I141" s="289"/>
      <c r="J141" s="290">
        <f>ROUND(I141*H141,2)</f>
        <v>0</v>
      </c>
      <c r="K141" s="286" t="s">
        <v>1</v>
      </c>
      <c r="L141" s="291"/>
      <c r="M141" s="292" t="s">
        <v>1</v>
      </c>
      <c r="N141" s="293" t="s">
        <v>41</v>
      </c>
      <c r="O141" s="92"/>
      <c r="P141" s="236">
        <f>O141*H141</f>
        <v>0</v>
      </c>
      <c r="Q141" s="236">
        <v>0.00046</v>
      </c>
      <c r="R141" s="236">
        <f>Q141*H141</f>
        <v>0.0897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247</v>
      </c>
      <c r="AT141" s="238" t="s">
        <v>310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2080</v>
      </c>
    </row>
    <row r="142" spans="1:51" s="13" customFormat="1" ht="12">
      <c r="A142" s="13"/>
      <c r="B142" s="240"/>
      <c r="C142" s="241"/>
      <c r="D142" s="242" t="s">
        <v>200</v>
      </c>
      <c r="E142" s="243" t="s">
        <v>1</v>
      </c>
      <c r="F142" s="244" t="s">
        <v>2081</v>
      </c>
      <c r="G142" s="241"/>
      <c r="H142" s="245">
        <v>195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200</v>
      </c>
      <c r="AU142" s="251" t="s">
        <v>86</v>
      </c>
      <c r="AV142" s="13" t="s">
        <v>86</v>
      </c>
      <c r="AW142" s="13" t="s">
        <v>32</v>
      </c>
      <c r="AX142" s="13" t="s">
        <v>84</v>
      </c>
      <c r="AY142" s="251" t="s">
        <v>191</v>
      </c>
    </row>
    <row r="143" spans="1:65" s="2" customFormat="1" ht="24.15" customHeight="1">
      <c r="A143" s="39"/>
      <c r="B143" s="40"/>
      <c r="C143" s="227" t="s">
        <v>242</v>
      </c>
      <c r="D143" s="227" t="s">
        <v>193</v>
      </c>
      <c r="E143" s="228" t="s">
        <v>2082</v>
      </c>
      <c r="F143" s="229" t="s">
        <v>2083</v>
      </c>
      <c r="G143" s="230" t="s">
        <v>209</v>
      </c>
      <c r="H143" s="231">
        <v>78.254</v>
      </c>
      <c r="I143" s="232"/>
      <c r="J143" s="233">
        <f>ROUND(I143*H143,2)</f>
        <v>0</v>
      </c>
      <c r="K143" s="229" t="s">
        <v>210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2.30102</v>
      </c>
      <c r="R143" s="236">
        <f>Q143*H143</f>
        <v>180.06401908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198</v>
      </c>
      <c r="AT143" s="238" t="s">
        <v>193</v>
      </c>
      <c r="AU143" s="238" t="s">
        <v>86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198</v>
      </c>
      <c r="BM143" s="238" t="s">
        <v>2084</v>
      </c>
    </row>
    <row r="144" spans="1:51" s="13" customFormat="1" ht="12">
      <c r="A144" s="13"/>
      <c r="B144" s="240"/>
      <c r="C144" s="241"/>
      <c r="D144" s="242" t="s">
        <v>200</v>
      </c>
      <c r="E144" s="243" t="s">
        <v>1</v>
      </c>
      <c r="F144" s="244" t="s">
        <v>2085</v>
      </c>
      <c r="G144" s="241"/>
      <c r="H144" s="245">
        <v>38.722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200</v>
      </c>
      <c r="AU144" s="251" t="s">
        <v>86</v>
      </c>
      <c r="AV144" s="13" t="s">
        <v>86</v>
      </c>
      <c r="AW144" s="13" t="s">
        <v>32</v>
      </c>
      <c r="AX144" s="13" t="s">
        <v>76</v>
      </c>
      <c r="AY144" s="251" t="s">
        <v>191</v>
      </c>
    </row>
    <row r="145" spans="1:51" s="13" customFormat="1" ht="12">
      <c r="A145" s="13"/>
      <c r="B145" s="240"/>
      <c r="C145" s="241"/>
      <c r="D145" s="242" t="s">
        <v>200</v>
      </c>
      <c r="E145" s="243" t="s">
        <v>1</v>
      </c>
      <c r="F145" s="244" t="s">
        <v>2086</v>
      </c>
      <c r="G145" s="241"/>
      <c r="H145" s="245">
        <v>30.104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200</v>
      </c>
      <c r="AU145" s="251" t="s">
        <v>86</v>
      </c>
      <c r="AV145" s="13" t="s">
        <v>86</v>
      </c>
      <c r="AW145" s="13" t="s">
        <v>32</v>
      </c>
      <c r="AX145" s="13" t="s">
        <v>76</v>
      </c>
      <c r="AY145" s="251" t="s">
        <v>191</v>
      </c>
    </row>
    <row r="146" spans="1:51" s="13" customFormat="1" ht="12">
      <c r="A146" s="13"/>
      <c r="B146" s="240"/>
      <c r="C146" s="241"/>
      <c r="D146" s="242" t="s">
        <v>200</v>
      </c>
      <c r="E146" s="243" t="s">
        <v>1</v>
      </c>
      <c r="F146" s="244" t="s">
        <v>2087</v>
      </c>
      <c r="G146" s="241"/>
      <c r="H146" s="245">
        <v>2.385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200</v>
      </c>
      <c r="AU146" s="251" t="s">
        <v>86</v>
      </c>
      <c r="AV146" s="13" t="s">
        <v>86</v>
      </c>
      <c r="AW146" s="13" t="s">
        <v>32</v>
      </c>
      <c r="AX146" s="13" t="s">
        <v>76</v>
      </c>
      <c r="AY146" s="251" t="s">
        <v>191</v>
      </c>
    </row>
    <row r="147" spans="1:51" s="13" customFormat="1" ht="12">
      <c r="A147" s="13"/>
      <c r="B147" s="240"/>
      <c r="C147" s="241"/>
      <c r="D147" s="242" t="s">
        <v>200</v>
      </c>
      <c r="E147" s="243" t="s">
        <v>1</v>
      </c>
      <c r="F147" s="244" t="s">
        <v>2088</v>
      </c>
      <c r="G147" s="241"/>
      <c r="H147" s="245">
        <v>3.442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200</v>
      </c>
      <c r="AU147" s="251" t="s">
        <v>86</v>
      </c>
      <c r="AV147" s="13" t="s">
        <v>86</v>
      </c>
      <c r="AW147" s="13" t="s">
        <v>32</v>
      </c>
      <c r="AX147" s="13" t="s">
        <v>76</v>
      </c>
      <c r="AY147" s="251" t="s">
        <v>191</v>
      </c>
    </row>
    <row r="148" spans="1:51" s="13" customFormat="1" ht="12">
      <c r="A148" s="13"/>
      <c r="B148" s="240"/>
      <c r="C148" s="241"/>
      <c r="D148" s="242" t="s">
        <v>200</v>
      </c>
      <c r="E148" s="243" t="s">
        <v>1</v>
      </c>
      <c r="F148" s="244" t="s">
        <v>2089</v>
      </c>
      <c r="G148" s="241"/>
      <c r="H148" s="245">
        <v>3.601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200</v>
      </c>
      <c r="AU148" s="251" t="s">
        <v>86</v>
      </c>
      <c r="AV148" s="13" t="s">
        <v>86</v>
      </c>
      <c r="AW148" s="13" t="s">
        <v>32</v>
      </c>
      <c r="AX148" s="13" t="s">
        <v>76</v>
      </c>
      <c r="AY148" s="251" t="s">
        <v>191</v>
      </c>
    </row>
    <row r="149" spans="1:51" s="14" customFormat="1" ht="12">
      <c r="A149" s="14"/>
      <c r="B149" s="252"/>
      <c r="C149" s="253"/>
      <c r="D149" s="242" t="s">
        <v>200</v>
      </c>
      <c r="E149" s="254" t="s">
        <v>1</v>
      </c>
      <c r="F149" s="255" t="s">
        <v>214</v>
      </c>
      <c r="G149" s="253"/>
      <c r="H149" s="256">
        <v>78.25399999999999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200</v>
      </c>
      <c r="AU149" s="262" t="s">
        <v>86</v>
      </c>
      <c r="AV149" s="14" t="s">
        <v>198</v>
      </c>
      <c r="AW149" s="14" t="s">
        <v>32</v>
      </c>
      <c r="AX149" s="14" t="s">
        <v>84</v>
      </c>
      <c r="AY149" s="262" t="s">
        <v>191</v>
      </c>
    </row>
    <row r="150" spans="1:65" s="2" customFormat="1" ht="16.5" customHeight="1">
      <c r="A150" s="39"/>
      <c r="B150" s="40"/>
      <c r="C150" s="227" t="s">
        <v>247</v>
      </c>
      <c r="D150" s="227" t="s">
        <v>193</v>
      </c>
      <c r="E150" s="228" t="s">
        <v>374</v>
      </c>
      <c r="F150" s="229" t="s">
        <v>375</v>
      </c>
      <c r="G150" s="230" t="s">
        <v>196</v>
      </c>
      <c r="H150" s="231">
        <v>155.558</v>
      </c>
      <c r="I150" s="232"/>
      <c r="J150" s="233">
        <f>ROUND(I150*H150,2)</f>
        <v>0</v>
      </c>
      <c r="K150" s="229" t="s">
        <v>210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0.00269</v>
      </c>
      <c r="R150" s="236">
        <f>Q150*H150</f>
        <v>0.41845102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198</v>
      </c>
      <c r="AT150" s="238" t="s">
        <v>193</v>
      </c>
      <c r="AU150" s="238" t="s">
        <v>86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198</v>
      </c>
      <c r="BM150" s="238" t="s">
        <v>2090</v>
      </c>
    </row>
    <row r="151" spans="1:51" s="13" customFormat="1" ht="12">
      <c r="A151" s="13"/>
      <c r="B151" s="240"/>
      <c r="C151" s="241"/>
      <c r="D151" s="242" t="s">
        <v>200</v>
      </c>
      <c r="E151" s="243" t="s">
        <v>1</v>
      </c>
      <c r="F151" s="244" t="s">
        <v>2091</v>
      </c>
      <c r="G151" s="241"/>
      <c r="H151" s="245">
        <v>77.444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200</v>
      </c>
      <c r="AU151" s="251" t="s">
        <v>86</v>
      </c>
      <c r="AV151" s="13" t="s">
        <v>86</v>
      </c>
      <c r="AW151" s="13" t="s">
        <v>32</v>
      </c>
      <c r="AX151" s="13" t="s">
        <v>76</v>
      </c>
      <c r="AY151" s="251" t="s">
        <v>191</v>
      </c>
    </row>
    <row r="152" spans="1:51" s="13" customFormat="1" ht="12">
      <c r="A152" s="13"/>
      <c r="B152" s="240"/>
      <c r="C152" s="241"/>
      <c r="D152" s="242" t="s">
        <v>200</v>
      </c>
      <c r="E152" s="243" t="s">
        <v>1</v>
      </c>
      <c r="F152" s="244" t="s">
        <v>2092</v>
      </c>
      <c r="G152" s="241"/>
      <c r="H152" s="245">
        <v>60.208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200</v>
      </c>
      <c r="AU152" s="251" t="s">
        <v>86</v>
      </c>
      <c r="AV152" s="13" t="s">
        <v>86</v>
      </c>
      <c r="AW152" s="13" t="s">
        <v>32</v>
      </c>
      <c r="AX152" s="13" t="s">
        <v>76</v>
      </c>
      <c r="AY152" s="251" t="s">
        <v>191</v>
      </c>
    </row>
    <row r="153" spans="1:51" s="13" customFormat="1" ht="12">
      <c r="A153" s="13"/>
      <c r="B153" s="240"/>
      <c r="C153" s="241"/>
      <c r="D153" s="242" t="s">
        <v>200</v>
      </c>
      <c r="E153" s="243" t="s">
        <v>1</v>
      </c>
      <c r="F153" s="244" t="s">
        <v>2093</v>
      </c>
      <c r="G153" s="241"/>
      <c r="H153" s="245">
        <v>4.77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200</v>
      </c>
      <c r="AU153" s="251" t="s">
        <v>86</v>
      </c>
      <c r="AV153" s="13" t="s">
        <v>86</v>
      </c>
      <c r="AW153" s="13" t="s">
        <v>32</v>
      </c>
      <c r="AX153" s="13" t="s">
        <v>76</v>
      </c>
      <c r="AY153" s="251" t="s">
        <v>191</v>
      </c>
    </row>
    <row r="154" spans="1:51" s="13" customFormat="1" ht="12">
      <c r="A154" s="13"/>
      <c r="B154" s="240"/>
      <c r="C154" s="241"/>
      <c r="D154" s="242" t="s">
        <v>200</v>
      </c>
      <c r="E154" s="243" t="s">
        <v>1</v>
      </c>
      <c r="F154" s="244" t="s">
        <v>2094</v>
      </c>
      <c r="G154" s="241"/>
      <c r="H154" s="245">
        <v>4.134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200</v>
      </c>
      <c r="AU154" s="251" t="s">
        <v>86</v>
      </c>
      <c r="AV154" s="13" t="s">
        <v>86</v>
      </c>
      <c r="AW154" s="13" t="s">
        <v>32</v>
      </c>
      <c r="AX154" s="13" t="s">
        <v>76</v>
      </c>
      <c r="AY154" s="251" t="s">
        <v>191</v>
      </c>
    </row>
    <row r="155" spans="1:51" s="13" customFormat="1" ht="12">
      <c r="A155" s="13"/>
      <c r="B155" s="240"/>
      <c r="C155" s="241"/>
      <c r="D155" s="242" t="s">
        <v>200</v>
      </c>
      <c r="E155" s="243" t="s">
        <v>1</v>
      </c>
      <c r="F155" s="244" t="s">
        <v>2095</v>
      </c>
      <c r="G155" s="241"/>
      <c r="H155" s="245">
        <v>9.002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200</v>
      </c>
      <c r="AU155" s="251" t="s">
        <v>86</v>
      </c>
      <c r="AV155" s="13" t="s">
        <v>86</v>
      </c>
      <c r="AW155" s="13" t="s">
        <v>32</v>
      </c>
      <c r="AX155" s="13" t="s">
        <v>76</v>
      </c>
      <c r="AY155" s="251" t="s">
        <v>191</v>
      </c>
    </row>
    <row r="156" spans="1:51" s="14" customFormat="1" ht="12">
      <c r="A156" s="14"/>
      <c r="B156" s="252"/>
      <c r="C156" s="253"/>
      <c r="D156" s="242" t="s">
        <v>200</v>
      </c>
      <c r="E156" s="254" t="s">
        <v>1</v>
      </c>
      <c r="F156" s="255" t="s">
        <v>214</v>
      </c>
      <c r="G156" s="253"/>
      <c r="H156" s="256">
        <v>155.558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200</v>
      </c>
      <c r="AU156" s="262" t="s">
        <v>86</v>
      </c>
      <c r="AV156" s="14" t="s">
        <v>198</v>
      </c>
      <c r="AW156" s="14" t="s">
        <v>32</v>
      </c>
      <c r="AX156" s="14" t="s">
        <v>84</v>
      </c>
      <c r="AY156" s="262" t="s">
        <v>191</v>
      </c>
    </row>
    <row r="157" spans="1:65" s="2" customFormat="1" ht="16.5" customHeight="1">
      <c r="A157" s="39"/>
      <c r="B157" s="40"/>
      <c r="C157" s="227" t="s">
        <v>252</v>
      </c>
      <c r="D157" s="227" t="s">
        <v>193</v>
      </c>
      <c r="E157" s="228" t="s">
        <v>379</v>
      </c>
      <c r="F157" s="229" t="s">
        <v>380</v>
      </c>
      <c r="G157" s="230" t="s">
        <v>196</v>
      </c>
      <c r="H157" s="231">
        <v>155.558</v>
      </c>
      <c r="I157" s="232"/>
      <c r="J157" s="233">
        <f>ROUND(I157*H157,2)</f>
        <v>0</v>
      </c>
      <c r="K157" s="229" t="s">
        <v>210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198</v>
      </c>
      <c r="AT157" s="238" t="s">
        <v>193</v>
      </c>
      <c r="AU157" s="238" t="s">
        <v>86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198</v>
      </c>
      <c r="BM157" s="238" t="s">
        <v>2096</v>
      </c>
    </row>
    <row r="158" spans="1:65" s="2" customFormat="1" ht="24.15" customHeight="1">
      <c r="A158" s="39"/>
      <c r="B158" s="40"/>
      <c r="C158" s="227" t="s">
        <v>260</v>
      </c>
      <c r="D158" s="227" t="s">
        <v>193</v>
      </c>
      <c r="E158" s="228" t="s">
        <v>2097</v>
      </c>
      <c r="F158" s="229" t="s">
        <v>2098</v>
      </c>
      <c r="G158" s="230" t="s">
        <v>196</v>
      </c>
      <c r="H158" s="231">
        <v>16.983</v>
      </c>
      <c r="I158" s="232"/>
      <c r="J158" s="233">
        <f>ROUND(I158*H158,2)</f>
        <v>0</v>
      </c>
      <c r="K158" s="229" t="s">
        <v>210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0.00419</v>
      </c>
      <c r="R158" s="236">
        <f>Q158*H158</f>
        <v>0.07115877000000001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198</v>
      </c>
      <c r="AT158" s="238" t="s">
        <v>193</v>
      </c>
      <c r="AU158" s="238" t="s">
        <v>86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198</v>
      </c>
      <c r="BM158" s="238" t="s">
        <v>2099</v>
      </c>
    </row>
    <row r="159" spans="1:51" s="13" customFormat="1" ht="12">
      <c r="A159" s="13"/>
      <c r="B159" s="240"/>
      <c r="C159" s="241"/>
      <c r="D159" s="242" t="s">
        <v>200</v>
      </c>
      <c r="E159" s="243" t="s">
        <v>1</v>
      </c>
      <c r="F159" s="244" t="s">
        <v>2100</v>
      </c>
      <c r="G159" s="241"/>
      <c r="H159" s="245">
        <v>16.983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200</v>
      </c>
      <c r="AU159" s="251" t="s">
        <v>86</v>
      </c>
      <c r="AV159" s="13" t="s">
        <v>86</v>
      </c>
      <c r="AW159" s="13" t="s">
        <v>32</v>
      </c>
      <c r="AX159" s="13" t="s">
        <v>84</v>
      </c>
      <c r="AY159" s="251" t="s">
        <v>191</v>
      </c>
    </row>
    <row r="160" spans="1:65" s="2" customFormat="1" ht="24.15" customHeight="1">
      <c r="A160" s="39"/>
      <c r="B160" s="40"/>
      <c r="C160" s="227" t="s">
        <v>265</v>
      </c>
      <c r="D160" s="227" t="s">
        <v>193</v>
      </c>
      <c r="E160" s="228" t="s">
        <v>2101</v>
      </c>
      <c r="F160" s="229" t="s">
        <v>2102</v>
      </c>
      <c r="G160" s="230" t="s">
        <v>196</v>
      </c>
      <c r="H160" s="231">
        <v>16.983</v>
      </c>
      <c r="I160" s="232"/>
      <c r="J160" s="233">
        <f>ROUND(I160*H160,2)</f>
        <v>0</v>
      </c>
      <c r="K160" s="229" t="s">
        <v>210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198</v>
      </c>
      <c r="AT160" s="238" t="s">
        <v>193</v>
      </c>
      <c r="AU160" s="238" t="s">
        <v>86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198</v>
      </c>
      <c r="BM160" s="238" t="s">
        <v>2103</v>
      </c>
    </row>
    <row r="161" spans="1:65" s="2" customFormat="1" ht="24.15" customHeight="1">
      <c r="A161" s="39"/>
      <c r="B161" s="40"/>
      <c r="C161" s="227" t="s">
        <v>270</v>
      </c>
      <c r="D161" s="227" t="s">
        <v>193</v>
      </c>
      <c r="E161" s="228" t="s">
        <v>2104</v>
      </c>
      <c r="F161" s="229" t="s">
        <v>2105</v>
      </c>
      <c r="G161" s="230" t="s">
        <v>400</v>
      </c>
      <c r="H161" s="231">
        <v>60</v>
      </c>
      <c r="I161" s="232"/>
      <c r="J161" s="233">
        <f>ROUND(I161*H161,2)</f>
        <v>0</v>
      </c>
      <c r="K161" s="229" t="s">
        <v>210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0.01351</v>
      </c>
      <c r="R161" s="236">
        <f>Q161*H161</f>
        <v>0.8106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198</v>
      </c>
      <c r="AT161" s="238" t="s">
        <v>193</v>
      </c>
      <c r="AU161" s="238" t="s">
        <v>86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198</v>
      </c>
      <c r="BM161" s="238" t="s">
        <v>2106</v>
      </c>
    </row>
    <row r="162" spans="1:51" s="13" customFormat="1" ht="12">
      <c r="A162" s="13"/>
      <c r="B162" s="240"/>
      <c r="C162" s="241"/>
      <c r="D162" s="242" t="s">
        <v>200</v>
      </c>
      <c r="E162" s="243" t="s">
        <v>1</v>
      </c>
      <c r="F162" s="244" t="s">
        <v>2107</v>
      </c>
      <c r="G162" s="241"/>
      <c r="H162" s="245">
        <v>60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200</v>
      </c>
      <c r="AU162" s="251" t="s">
        <v>86</v>
      </c>
      <c r="AV162" s="13" t="s">
        <v>86</v>
      </c>
      <c r="AW162" s="13" t="s">
        <v>32</v>
      </c>
      <c r="AX162" s="13" t="s">
        <v>84</v>
      </c>
      <c r="AY162" s="251" t="s">
        <v>191</v>
      </c>
    </row>
    <row r="163" spans="1:65" s="2" customFormat="1" ht="21.75" customHeight="1">
      <c r="A163" s="39"/>
      <c r="B163" s="40"/>
      <c r="C163" s="227" t="s">
        <v>286</v>
      </c>
      <c r="D163" s="227" t="s">
        <v>193</v>
      </c>
      <c r="E163" s="228" t="s">
        <v>383</v>
      </c>
      <c r="F163" s="229" t="s">
        <v>384</v>
      </c>
      <c r="G163" s="230" t="s">
        <v>289</v>
      </c>
      <c r="H163" s="231">
        <v>1.414</v>
      </c>
      <c r="I163" s="232"/>
      <c r="J163" s="233">
        <f>ROUND(I163*H163,2)</f>
        <v>0</v>
      </c>
      <c r="K163" s="229" t="s">
        <v>210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1.06062</v>
      </c>
      <c r="R163" s="236">
        <f>Q163*H163</f>
        <v>1.4997166799999997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198</v>
      </c>
      <c r="AT163" s="238" t="s">
        <v>193</v>
      </c>
      <c r="AU163" s="238" t="s">
        <v>86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198</v>
      </c>
      <c r="BM163" s="238" t="s">
        <v>2108</v>
      </c>
    </row>
    <row r="164" spans="1:51" s="13" customFormat="1" ht="12">
      <c r="A164" s="13"/>
      <c r="B164" s="240"/>
      <c r="C164" s="241"/>
      <c r="D164" s="242" t="s">
        <v>200</v>
      </c>
      <c r="E164" s="243" t="s">
        <v>1</v>
      </c>
      <c r="F164" s="244" t="s">
        <v>2109</v>
      </c>
      <c r="G164" s="241"/>
      <c r="H164" s="245">
        <v>1.414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200</v>
      </c>
      <c r="AU164" s="251" t="s">
        <v>86</v>
      </c>
      <c r="AV164" s="13" t="s">
        <v>86</v>
      </c>
      <c r="AW164" s="13" t="s">
        <v>32</v>
      </c>
      <c r="AX164" s="13" t="s">
        <v>84</v>
      </c>
      <c r="AY164" s="251" t="s">
        <v>191</v>
      </c>
    </row>
    <row r="165" spans="1:65" s="2" customFormat="1" ht="33" customHeight="1">
      <c r="A165" s="39"/>
      <c r="B165" s="40"/>
      <c r="C165" s="227" t="s">
        <v>293</v>
      </c>
      <c r="D165" s="227" t="s">
        <v>193</v>
      </c>
      <c r="E165" s="228" t="s">
        <v>2110</v>
      </c>
      <c r="F165" s="229" t="s">
        <v>2111</v>
      </c>
      <c r="G165" s="230" t="s">
        <v>196</v>
      </c>
      <c r="H165" s="231">
        <v>127.209</v>
      </c>
      <c r="I165" s="232"/>
      <c r="J165" s="233">
        <f>ROUND(I165*H165,2)</f>
        <v>0</v>
      </c>
      <c r="K165" s="229" t="s">
        <v>210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0.67489</v>
      </c>
      <c r="R165" s="236">
        <f>Q165*H165</f>
        <v>85.85208201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198</v>
      </c>
      <c r="AT165" s="238" t="s">
        <v>193</v>
      </c>
      <c r="AU165" s="238" t="s">
        <v>86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198</v>
      </c>
      <c r="BM165" s="238" t="s">
        <v>2112</v>
      </c>
    </row>
    <row r="166" spans="1:51" s="13" customFormat="1" ht="12">
      <c r="A166" s="13"/>
      <c r="B166" s="240"/>
      <c r="C166" s="241"/>
      <c r="D166" s="242" t="s">
        <v>200</v>
      </c>
      <c r="E166" s="243" t="s">
        <v>1</v>
      </c>
      <c r="F166" s="244" t="s">
        <v>2113</v>
      </c>
      <c r="G166" s="241"/>
      <c r="H166" s="245">
        <v>56.987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200</v>
      </c>
      <c r="AU166" s="251" t="s">
        <v>86</v>
      </c>
      <c r="AV166" s="13" t="s">
        <v>86</v>
      </c>
      <c r="AW166" s="13" t="s">
        <v>32</v>
      </c>
      <c r="AX166" s="13" t="s">
        <v>76</v>
      </c>
      <c r="AY166" s="251" t="s">
        <v>191</v>
      </c>
    </row>
    <row r="167" spans="1:51" s="13" customFormat="1" ht="12">
      <c r="A167" s="13"/>
      <c r="B167" s="240"/>
      <c r="C167" s="241"/>
      <c r="D167" s="242" t="s">
        <v>200</v>
      </c>
      <c r="E167" s="243" t="s">
        <v>1</v>
      </c>
      <c r="F167" s="244" t="s">
        <v>2114</v>
      </c>
      <c r="G167" s="241"/>
      <c r="H167" s="245">
        <v>44.304</v>
      </c>
      <c r="I167" s="246"/>
      <c r="J167" s="241"/>
      <c r="K167" s="241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200</v>
      </c>
      <c r="AU167" s="251" t="s">
        <v>86</v>
      </c>
      <c r="AV167" s="13" t="s">
        <v>86</v>
      </c>
      <c r="AW167" s="13" t="s">
        <v>32</v>
      </c>
      <c r="AX167" s="13" t="s">
        <v>76</v>
      </c>
      <c r="AY167" s="251" t="s">
        <v>191</v>
      </c>
    </row>
    <row r="168" spans="1:51" s="13" customFormat="1" ht="12">
      <c r="A168" s="13"/>
      <c r="B168" s="240"/>
      <c r="C168" s="241"/>
      <c r="D168" s="242" t="s">
        <v>200</v>
      </c>
      <c r="E168" s="243" t="s">
        <v>1</v>
      </c>
      <c r="F168" s="244" t="s">
        <v>2115</v>
      </c>
      <c r="G168" s="241"/>
      <c r="H168" s="245">
        <v>3.51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200</v>
      </c>
      <c r="AU168" s="251" t="s">
        <v>86</v>
      </c>
      <c r="AV168" s="13" t="s">
        <v>86</v>
      </c>
      <c r="AW168" s="13" t="s">
        <v>32</v>
      </c>
      <c r="AX168" s="13" t="s">
        <v>76</v>
      </c>
      <c r="AY168" s="251" t="s">
        <v>191</v>
      </c>
    </row>
    <row r="169" spans="1:51" s="13" customFormat="1" ht="12">
      <c r="A169" s="13"/>
      <c r="B169" s="240"/>
      <c r="C169" s="241"/>
      <c r="D169" s="242" t="s">
        <v>200</v>
      </c>
      <c r="E169" s="243" t="s">
        <v>1</v>
      </c>
      <c r="F169" s="244" t="s">
        <v>2116</v>
      </c>
      <c r="G169" s="241"/>
      <c r="H169" s="245">
        <v>3.042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200</v>
      </c>
      <c r="AU169" s="251" t="s">
        <v>86</v>
      </c>
      <c r="AV169" s="13" t="s">
        <v>86</v>
      </c>
      <c r="AW169" s="13" t="s">
        <v>32</v>
      </c>
      <c r="AX169" s="13" t="s">
        <v>76</v>
      </c>
      <c r="AY169" s="251" t="s">
        <v>191</v>
      </c>
    </row>
    <row r="170" spans="1:51" s="13" customFormat="1" ht="12">
      <c r="A170" s="13"/>
      <c r="B170" s="240"/>
      <c r="C170" s="241"/>
      <c r="D170" s="242" t="s">
        <v>200</v>
      </c>
      <c r="E170" s="243" t="s">
        <v>1</v>
      </c>
      <c r="F170" s="244" t="s">
        <v>2117</v>
      </c>
      <c r="G170" s="241"/>
      <c r="H170" s="245">
        <v>12.742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200</v>
      </c>
      <c r="AU170" s="251" t="s">
        <v>86</v>
      </c>
      <c r="AV170" s="13" t="s">
        <v>86</v>
      </c>
      <c r="AW170" s="13" t="s">
        <v>32</v>
      </c>
      <c r="AX170" s="13" t="s">
        <v>76</v>
      </c>
      <c r="AY170" s="251" t="s">
        <v>191</v>
      </c>
    </row>
    <row r="171" spans="1:51" s="13" customFormat="1" ht="12">
      <c r="A171" s="13"/>
      <c r="B171" s="240"/>
      <c r="C171" s="241"/>
      <c r="D171" s="242" t="s">
        <v>200</v>
      </c>
      <c r="E171" s="243" t="s">
        <v>1</v>
      </c>
      <c r="F171" s="244" t="s">
        <v>2118</v>
      </c>
      <c r="G171" s="241"/>
      <c r="H171" s="245">
        <v>6.624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200</v>
      </c>
      <c r="AU171" s="251" t="s">
        <v>86</v>
      </c>
      <c r="AV171" s="13" t="s">
        <v>86</v>
      </c>
      <c r="AW171" s="13" t="s">
        <v>32</v>
      </c>
      <c r="AX171" s="13" t="s">
        <v>76</v>
      </c>
      <c r="AY171" s="251" t="s">
        <v>191</v>
      </c>
    </row>
    <row r="172" spans="1:51" s="14" customFormat="1" ht="12">
      <c r="A172" s="14"/>
      <c r="B172" s="252"/>
      <c r="C172" s="253"/>
      <c r="D172" s="242" t="s">
        <v>200</v>
      </c>
      <c r="E172" s="254" t="s">
        <v>1</v>
      </c>
      <c r="F172" s="255" t="s">
        <v>214</v>
      </c>
      <c r="G172" s="253"/>
      <c r="H172" s="256">
        <v>127.209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200</v>
      </c>
      <c r="AU172" s="262" t="s">
        <v>86</v>
      </c>
      <c r="AV172" s="14" t="s">
        <v>198</v>
      </c>
      <c r="AW172" s="14" t="s">
        <v>32</v>
      </c>
      <c r="AX172" s="14" t="s">
        <v>84</v>
      </c>
      <c r="AY172" s="262" t="s">
        <v>191</v>
      </c>
    </row>
    <row r="173" spans="1:63" s="12" customFormat="1" ht="22.8" customHeight="1">
      <c r="A173" s="12"/>
      <c r="B173" s="211"/>
      <c r="C173" s="212"/>
      <c r="D173" s="213" t="s">
        <v>75</v>
      </c>
      <c r="E173" s="225" t="s">
        <v>206</v>
      </c>
      <c r="F173" s="225" t="s">
        <v>396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SUM(P174:P196)</f>
        <v>0</v>
      </c>
      <c r="Q173" s="219"/>
      <c r="R173" s="220">
        <f>SUM(R174:R196)</f>
        <v>227.8466149</v>
      </c>
      <c r="S173" s="219"/>
      <c r="T173" s="221">
        <f>SUM(T174:T196)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84</v>
      </c>
      <c r="AT173" s="223" t="s">
        <v>75</v>
      </c>
      <c r="AU173" s="223" t="s">
        <v>84</v>
      </c>
      <c r="AY173" s="222" t="s">
        <v>191</v>
      </c>
      <c r="BK173" s="224">
        <f>SUM(BK174:BK196)</f>
        <v>0</v>
      </c>
    </row>
    <row r="174" spans="1:65" s="2" customFormat="1" ht="33" customHeight="1">
      <c r="A174" s="39"/>
      <c r="B174" s="40"/>
      <c r="C174" s="227" t="s">
        <v>8</v>
      </c>
      <c r="D174" s="227" t="s">
        <v>193</v>
      </c>
      <c r="E174" s="228" t="s">
        <v>2119</v>
      </c>
      <c r="F174" s="229" t="s">
        <v>2120</v>
      </c>
      <c r="G174" s="230" t="s">
        <v>196</v>
      </c>
      <c r="H174" s="231">
        <v>432.82</v>
      </c>
      <c r="I174" s="232"/>
      <c r="J174" s="233">
        <f>ROUND(I174*H174,2)</f>
        <v>0</v>
      </c>
      <c r="K174" s="229" t="s">
        <v>210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0.42832</v>
      </c>
      <c r="R174" s="236">
        <f>Q174*H174</f>
        <v>185.3854624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198</v>
      </c>
      <c r="AT174" s="238" t="s">
        <v>193</v>
      </c>
      <c r="AU174" s="238" t="s">
        <v>86</v>
      </c>
      <c r="AY174" s="18" t="s">
        <v>191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84</v>
      </c>
      <c r="BK174" s="239">
        <f>ROUND(I174*H174,2)</f>
        <v>0</v>
      </c>
      <c r="BL174" s="18" t="s">
        <v>198</v>
      </c>
      <c r="BM174" s="238" t="s">
        <v>2121</v>
      </c>
    </row>
    <row r="175" spans="1:51" s="13" customFormat="1" ht="12">
      <c r="A175" s="13"/>
      <c r="B175" s="240"/>
      <c r="C175" s="241"/>
      <c r="D175" s="242" t="s">
        <v>200</v>
      </c>
      <c r="E175" s="243" t="s">
        <v>1</v>
      </c>
      <c r="F175" s="244" t="s">
        <v>787</v>
      </c>
      <c r="G175" s="241"/>
      <c r="H175" s="245">
        <v>92.48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200</v>
      </c>
      <c r="AU175" s="251" t="s">
        <v>86</v>
      </c>
      <c r="AV175" s="13" t="s">
        <v>86</v>
      </c>
      <c r="AW175" s="13" t="s">
        <v>32</v>
      </c>
      <c r="AX175" s="13" t="s">
        <v>76</v>
      </c>
      <c r="AY175" s="251" t="s">
        <v>191</v>
      </c>
    </row>
    <row r="176" spans="1:51" s="13" customFormat="1" ht="12">
      <c r="A176" s="13"/>
      <c r="B176" s="240"/>
      <c r="C176" s="241"/>
      <c r="D176" s="242" t="s">
        <v>200</v>
      </c>
      <c r="E176" s="243" t="s">
        <v>1</v>
      </c>
      <c r="F176" s="244" t="s">
        <v>788</v>
      </c>
      <c r="G176" s="241"/>
      <c r="H176" s="245">
        <v>340.34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200</v>
      </c>
      <c r="AU176" s="251" t="s">
        <v>86</v>
      </c>
      <c r="AV176" s="13" t="s">
        <v>86</v>
      </c>
      <c r="AW176" s="13" t="s">
        <v>32</v>
      </c>
      <c r="AX176" s="13" t="s">
        <v>76</v>
      </c>
      <c r="AY176" s="251" t="s">
        <v>191</v>
      </c>
    </row>
    <row r="177" spans="1:51" s="14" customFormat="1" ht="12">
      <c r="A177" s="14"/>
      <c r="B177" s="252"/>
      <c r="C177" s="253"/>
      <c r="D177" s="242" t="s">
        <v>200</v>
      </c>
      <c r="E177" s="254" t="s">
        <v>1</v>
      </c>
      <c r="F177" s="255" t="s">
        <v>214</v>
      </c>
      <c r="G177" s="253"/>
      <c r="H177" s="256">
        <v>432.82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200</v>
      </c>
      <c r="AU177" s="262" t="s">
        <v>86</v>
      </c>
      <c r="AV177" s="14" t="s">
        <v>198</v>
      </c>
      <c r="AW177" s="14" t="s">
        <v>32</v>
      </c>
      <c r="AX177" s="14" t="s">
        <v>84</v>
      </c>
      <c r="AY177" s="262" t="s">
        <v>191</v>
      </c>
    </row>
    <row r="178" spans="1:65" s="2" customFormat="1" ht="16.5" customHeight="1">
      <c r="A178" s="39"/>
      <c r="B178" s="40"/>
      <c r="C178" s="227" t="s">
        <v>309</v>
      </c>
      <c r="D178" s="227" t="s">
        <v>193</v>
      </c>
      <c r="E178" s="228" t="s">
        <v>2122</v>
      </c>
      <c r="F178" s="229" t="s">
        <v>2123</v>
      </c>
      <c r="G178" s="230" t="s">
        <v>289</v>
      </c>
      <c r="H178" s="231">
        <v>1.775</v>
      </c>
      <c r="I178" s="232"/>
      <c r="J178" s="233">
        <f>ROUND(I178*H178,2)</f>
        <v>0</v>
      </c>
      <c r="K178" s="229" t="s">
        <v>210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1.04922</v>
      </c>
      <c r="R178" s="236">
        <f>Q178*H178</f>
        <v>1.8623655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198</v>
      </c>
      <c r="AT178" s="238" t="s">
        <v>193</v>
      </c>
      <c r="AU178" s="238" t="s">
        <v>86</v>
      </c>
      <c r="AY178" s="18" t="s">
        <v>191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198</v>
      </c>
      <c r="BM178" s="238" t="s">
        <v>2124</v>
      </c>
    </row>
    <row r="179" spans="1:51" s="13" customFormat="1" ht="12">
      <c r="A179" s="13"/>
      <c r="B179" s="240"/>
      <c r="C179" s="241"/>
      <c r="D179" s="242" t="s">
        <v>200</v>
      </c>
      <c r="E179" s="243" t="s">
        <v>1</v>
      </c>
      <c r="F179" s="244" t="s">
        <v>2125</v>
      </c>
      <c r="G179" s="241"/>
      <c r="H179" s="245">
        <v>1.775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200</v>
      </c>
      <c r="AU179" s="251" t="s">
        <v>86</v>
      </c>
      <c r="AV179" s="13" t="s">
        <v>86</v>
      </c>
      <c r="AW179" s="13" t="s">
        <v>32</v>
      </c>
      <c r="AX179" s="13" t="s">
        <v>84</v>
      </c>
      <c r="AY179" s="251" t="s">
        <v>191</v>
      </c>
    </row>
    <row r="180" spans="1:65" s="2" customFormat="1" ht="24.15" customHeight="1">
      <c r="A180" s="39"/>
      <c r="B180" s="40"/>
      <c r="C180" s="227" t="s">
        <v>333</v>
      </c>
      <c r="D180" s="227" t="s">
        <v>193</v>
      </c>
      <c r="E180" s="228" t="s">
        <v>2126</v>
      </c>
      <c r="F180" s="229" t="s">
        <v>2127</v>
      </c>
      <c r="G180" s="230" t="s">
        <v>209</v>
      </c>
      <c r="H180" s="231">
        <v>16.14</v>
      </c>
      <c r="I180" s="232"/>
      <c r="J180" s="233">
        <f>ROUND(I180*H180,2)</f>
        <v>0</v>
      </c>
      <c r="K180" s="229" t="s">
        <v>210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2.50189</v>
      </c>
      <c r="R180" s="236">
        <f>Q180*H180</f>
        <v>40.3805046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198</v>
      </c>
      <c r="AT180" s="238" t="s">
        <v>193</v>
      </c>
      <c r="AU180" s="238" t="s">
        <v>86</v>
      </c>
      <c r="AY180" s="18" t="s">
        <v>191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84</v>
      </c>
      <c r="BK180" s="239">
        <f>ROUND(I180*H180,2)</f>
        <v>0</v>
      </c>
      <c r="BL180" s="18" t="s">
        <v>198</v>
      </c>
      <c r="BM180" s="238" t="s">
        <v>2128</v>
      </c>
    </row>
    <row r="181" spans="1:51" s="13" customFormat="1" ht="12">
      <c r="A181" s="13"/>
      <c r="B181" s="240"/>
      <c r="C181" s="241"/>
      <c r="D181" s="242" t="s">
        <v>200</v>
      </c>
      <c r="E181" s="243" t="s">
        <v>1</v>
      </c>
      <c r="F181" s="244" t="s">
        <v>2129</v>
      </c>
      <c r="G181" s="241"/>
      <c r="H181" s="245">
        <v>2.824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200</v>
      </c>
      <c r="AU181" s="251" t="s">
        <v>86</v>
      </c>
      <c r="AV181" s="13" t="s">
        <v>86</v>
      </c>
      <c r="AW181" s="13" t="s">
        <v>32</v>
      </c>
      <c r="AX181" s="13" t="s">
        <v>76</v>
      </c>
      <c r="AY181" s="251" t="s">
        <v>191</v>
      </c>
    </row>
    <row r="182" spans="1:51" s="13" customFormat="1" ht="12">
      <c r="A182" s="13"/>
      <c r="B182" s="240"/>
      <c r="C182" s="241"/>
      <c r="D182" s="242" t="s">
        <v>200</v>
      </c>
      <c r="E182" s="243" t="s">
        <v>1</v>
      </c>
      <c r="F182" s="244" t="s">
        <v>2130</v>
      </c>
      <c r="G182" s="241"/>
      <c r="H182" s="245">
        <v>1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200</v>
      </c>
      <c r="AU182" s="251" t="s">
        <v>86</v>
      </c>
      <c r="AV182" s="13" t="s">
        <v>86</v>
      </c>
      <c r="AW182" s="13" t="s">
        <v>32</v>
      </c>
      <c r="AX182" s="13" t="s">
        <v>76</v>
      </c>
      <c r="AY182" s="251" t="s">
        <v>191</v>
      </c>
    </row>
    <row r="183" spans="1:51" s="13" customFormat="1" ht="12">
      <c r="A183" s="13"/>
      <c r="B183" s="240"/>
      <c r="C183" s="241"/>
      <c r="D183" s="242" t="s">
        <v>200</v>
      </c>
      <c r="E183" s="243" t="s">
        <v>1</v>
      </c>
      <c r="F183" s="244" t="s">
        <v>2131</v>
      </c>
      <c r="G183" s="241"/>
      <c r="H183" s="245">
        <v>0.786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200</v>
      </c>
      <c r="AU183" s="251" t="s">
        <v>86</v>
      </c>
      <c r="AV183" s="13" t="s">
        <v>86</v>
      </c>
      <c r="AW183" s="13" t="s">
        <v>32</v>
      </c>
      <c r="AX183" s="13" t="s">
        <v>76</v>
      </c>
      <c r="AY183" s="251" t="s">
        <v>191</v>
      </c>
    </row>
    <row r="184" spans="1:51" s="13" customFormat="1" ht="12">
      <c r="A184" s="13"/>
      <c r="B184" s="240"/>
      <c r="C184" s="241"/>
      <c r="D184" s="242" t="s">
        <v>200</v>
      </c>
      <c r="E184" s="243" t="s">
        <v>1</v>
      </c>
      <c r="F184" s="244" t="s">
        <v>2132</v>
      </c>
      <c r="G184" s="241"/>
      <c r="H184" s="245">
        <v>1.781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200</v>
      </c>
      <c r="AU184" s="251" t="s">
        <v>86</v>
      </c>
      <c r="AV184" s="13" t="s">
        <v>86</v>
      </c>
      <c r="AW184" s="13" t="s">
        <v>32</v>
      </c>
      <c r="AX184" s="13" t="s">
        <v>76</v>
      </c>
      <c r="AY184" s="251" t="s">
        <v>191</v>
      </c>
    </row>
    <row r="185" spans="1:51" s="13" customFormat="1" ht="12">
      <c r="A185" s="13"/>
      <c r="B185" s="240"/>
      <c r="C185" s="241"/>
      <c r="D185" s="242" t="s">
        <v>200</v>
      </c>
      <c r="E185" s="243" t="s">
        <v>1</v>
      </c>
      <c r="F185" s="244" t="s">
        <v>2133</v>
      </c>
      <c r="G185" s="241"/>
      <c r="H185" s="245">
        <v>0.8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200</v>
      </c>
      <c r="AU185" s="251" t="s">
        <v>86</v>
      </c>
      <c r="AV185" s="13" t="s">
        <v>86</v>
      </c>
      <c r="AW185" s="13" t="s">
        <v>32</v>
      </c>
      <c r="AX185" s="13" t="s">
        <v>76</v>
      </c>
      <c r="AY185" s="251" t="s">
        <v>191</v>
      </c>
    </row>
    <row r="186" spans="1:51" s="13" customFormat="1" ht="12">
      <c r="A186" s="13"/>
      <c r="B186" s="240"/>
      <c r="C186" s="241"/>
      <c r="D186" s="242" t="s">
        <v>200</v>
      </c>
      <c r="E186" s="243" t="s">
        <v>1</v>
      </c>
      <c r="F186" s="244" t="s">
        <v>2134</v>
      </c>
      <c r="G186" s="241"/>
      <c r="H186" s="245">
        <v>8.949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1" t="s">
        <v>200</v>
      </c>
      <c r="AU186" s="251" t="s">
        <v>86</v>
      </c>
      <c r="AV186" s="13" t="s">
        <v>86</v>
      </c>
      <c r="AW186" s="13" t="s">
        <v>32</v>
      </c>
      <c r="AX186" s="13" t="s">
        <v>76</v>
      </c>
      <c r="AY186" s="251" t="s">
        <v>191</v>
      </c>
    </row>
    <row r="187" spans="1:51" s="14" customFormat="1" ht="12">
      <c r="A187" s="14"/>
      <c r="B187" s="252"/>
      <c r="C187" s="253"/>
      <c r="D187" s="242" t="s">
        <v>200</v>
      </c>
      <c r="E187" s="254" t="s">
        <v>1</v>
      </c>
      <c r="F187" s="255" t="s">
        <v>214</v>
      </c>
      <c r="G187" s="253"/>
      <c r="H187" s="256">
        <v>16.14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2" t="s">
        <v>200</v>
      </c>
      <c r="AU187" s="262" t="s">
        <v>86</v>
      </c>
      <c r="AV187" s="14" t="s">
        <v>198</v>
      </c>
      <c r="AW187" s="14" t="s">
        <v>32</v>
      </c>
      <c r="AX187" s="14" t="s">
        <v>84</v>
      </c>
      <c r="AY187" s="262" t="s">
        <v>191</v>
      </c>
    </row>
    <row r="188" spans="1:65" s="2" customFormat="1" ht="24.15" customHeight="1">
      <c r="A188" s="39"/>
      <c r="B188" s="40"/>
      <c r="C188" s="227" t="s">
        <v>7</v>
      </c>
      <c r="D188" s="227" t="s">
        <v>193</v>
      </c>
      <c r="E188" s="228" t="s">
        <v>2135</v>
      </c>
      <c r="F188" s="229" t="s">
        <v>2136</v>
      </c>
      <c r="G188" s="230" t="s">
        <v>196</v>
      </c>
      <c r="H188" s="231">
        <v>153.72</v>
      </c>
      <c r="I188" s="232"/>
      <c r="J188" s="233">
        <f>ROUND(I188*H188,2)</f>
        <v>0</v>
      </c>
      <c r="K188" s="229" t="s">
        <v>210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0.00142</v>
      </c>
      <c r="R188" s="236">
        <f>Q188*H188</f>
        <v>0.21828240000000002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198</v>
      </c>
      <c r="AT188" s="238" t="s">
        <v>193</v>
      </c>
      <c r="AU188" s="238" t="s">
        <v>86</v>
      </c>
      <c r="AY188" s="18" t="s">
        <v>191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84</v>
      </c>
      <c r="BK188" s="239">
        <f>ROUND(I188*H188,2)</f>
        <v>0</v>
      </c>
      <c r="BL188" s="18" t="s">
        <v>198</v>
      </c>
      <c r="BM188" s="238" t="s">
        <v>2137</v>
      </c>
    </row>
    <row r="189" spans="1:51" s="13" customFormat="1" ht="12">
      <c r="A189" s="13"/>
      <c r="B189" s="240"/>
      <c r="C189" s="241"/>
      <c r="D189" s="242" t="s">
        <v>200</v>
      </c>
      <c r="E189" s="243" t="s">
        <v>1</v>
      </c>
      <c r="F189" s="244" t="s">
        <v>2138</v>
      </c>
      <c r="G189" s="241"/>
      <c r="H189" s="245">
        <v>23.536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200</v>
      </c>
      <c r="AU189" s="251" t="s">
        <v>86</v>
      </c>
      <c r="AV189" s="13" t="s">
        <v>86</v>
      </c>
      <c r="AW189" s="13" t="s">
        <v>32</v>
      </c>
      <c r="AX189" s="13" t="s">
        <v>76</v>
      </c>
      <c r="AY189" s="251" t="s">
        <v>191</v>
      </c>
    </row>
    <row r="190" spans="1:51" s="13" customFormat="1" ht="12">
      <c r="A190" s="13"/>
      <c r="B190" s="240"/>
      <c r="C190" s="241"/>
      <c r="D190" s="242" t="s">
        <v>200</v>
      </c>
      <c r="E190" s="243" t="s">
        <v>1</v>
      </c>
      <c r="F190" s="244" t="s">
        <v>2139</v>
      </c>
      <c r="G190" s="241"/>
      <c r="H190" s="245">
        <v>8.336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200</v>
      </c>
      <c r="AU190" s="251" t="s">
        <v>86</v>
      </c>
      <c r="AV190" s="13" t="s">
        <v>86</v>
      </c>
      <c r="AW190" s="13" t="s">
        <v>32</v>
      </c>
      <c r="AX190" s="13" t="s">
        <v>76</v>
      </c>
      <c r="AY190" s="251" t="s">
        <v>191</v>
      </c>
    </row>
    <row r="191" spans="1:51" s="13" customFormat="1" ht="12">
      <c r="A191" s="13"/>
      <c r="B191" s="240"/>
      <c r="C191" s="241"/>
      <c r="D191" s="242" t="s">
        <v>200</v>
      </c>
      <c r="E191" s="243" t="s">
        <v>1</v>
      </c>
      <c r="F191" s="244" t="s">
        <v>2140</v>
      </c>
      <c r="G191" s="241"/>
      <c r="H191" s="245">
        <v>6.552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200</v>
      </c>
      <c r="AU191" s="251" t="s">
        <v>86</v>
      </c>
      <c r="AV191" s="13" t="s">
        <v>86</v>
      </c>
      <c r="AW191" s="13" t="s">
        <v>32</v>
      </c>
      <c r="AX191" s="13" t="s">
        <v>76</v>
      </c>
      <c r="AY191" s="251" t="s">
        <v>191</v>
      </c>
    </row>
    <row r="192" spans="1:51" s="13" customFormat="1" ht="12">
      <c r="A192" s="13"/>
      <c r="B192" s="240"/>
      <c r="C192" s="241"/>
      <c r="D192" s="242" t="s">
        <v>200</v>
      </c>
      <c r="E192" s="243" t="s">
        <v>1</v>
      </c>
      <c r="F192" s="244" t="s">
        <v>2141</v>
      </c>
      <c r="G192" s="241"/>
      <c r="H192" s="245">
        <v>17.808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200</v>
      </c>
      <c r="AU192" s="251" t="s">
        <v>86</v>
      </c>
      <c r="AV192" s="13" t="s">
        <v>86</v>
      </c>
      <c r="AW192" s="13" t="s">
        <v>32</v>
      </c>
      <c r="AX192" s="13" t="s">
        <v>76</v>
      </c>
      <c r="AY192" s="251" t="s">
        <v>191</v>
      </c>
    </row>
    <row r="193" spans="1:51" s="13" customFormat="1" ht="12">
      <c r="A193" s="13"/>
      <c r="B193" s="240"/>
      <c r="C193" s="241"/>
      <c r="D193" s="242" t="s">
        <v>200</v>
      </c>
      <c r="E193" s="243" t="s">
        <v>1</v>
      </c>
      <c r="F193" s="244" t="s">
        <v>2142</v>
      </c>
      <c r="G193" s="241"/>
      <c r="H193" s="245">
        <v>8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200</v>
      </c>
      <c r="AU193" s="251" t="s">
        <v>86</v>
      </c>
      <c r="AV193" s="13" t="s">
        <v>86</v>
      </c>
      <c r="AW193" s="13" t="s">
        <v>32</v>
      </c>
      <c r="AX193" s="13" t="s">
        <v>76</v>
      </c>
      <c r="AY193" s="251" t="s">
        <v>191</v>
      </c>
    </row>
    <row r="194" spans="1:51" s="13" customFormat="1" ht="12">
      <c r="A194" s="13"/>
      <c r="B194" s="240"/>
      <c r="C194" s="241"/>
      <c r="D194" s="242" t="s">
        <v>200</v>
      </c>
      <c r="E194" s="243" t="s">
        <v>1</v>
      </c>
      <c r="F194" s="244" t="s">
        <v>2143</v>
      </c>
      <c r="G194" s="241"/>
      <c r="H194" s="245">
        <v>89.488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200</v>
      </c>
      <c r="AU194" s="251" t="s">
        <v>86</v>
      </c>
      <c r="AV194" s="13" t="s">
        <v>86</v>
      </c>
      <c r="AW194" s="13" t="s">
        <v>32</v>
      </c>
      <c r="AX194" s="13" t="s">
        <v>76</v>
      </c>
      <c r="AY194" s="251" t="s">
        <v>191</v>
      </c>
    </row>
    <row r="195" spans="1:51" s="14" customFormat="1" ht="12">
      <c r="A195" s="14"/>
      <c r="B195" s="252"/>
      <c r="C195" s="253"/>
      <c r="D195" s="242" t="s">
        <v>200</v>
      </c>
      <c r="E195" s="254" t="s">
        <v>1</v>
      </c>
      <c r="F195" s="255" t="s">
        <v>214</v>
      </c>
      <c r="G195" s="253"/>
      <c r="H195" s="256">
        <v>153.72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200</v>
      </c>
      <c r="AU195" s="262" t="s">
        <v>86</v>
      </c>
      <c r="AV195" s="14" t="s">
        <v>198</v>
      </c>
      <c r="AW195" s="14" t="s">
        <v>32</v>
      </c>
      <c r="AX195" s="14" t="s">
        <v>84</v>
      </c>
      <c r="AY195" s="262" t="s">
        <v>191</v>
      </c>
    </row>
    <row r="196" spans="1:65" s="2" customFormat="1" ht="24.15" customHeight="1">
      <c r="A196" s="39"/>
      <c r="B196" s="40"/>
      <c r="C196" s="227" t="s">
        <v>350</v>
      </c>
      <c r="D196" s="227" t="s">
        <v>193</v>
      </c>
      <c r="E196" s="228" t="s">
        <v>2144</v>
      </c>
      <c r="F196" s="229" t="s">
        <v>2145</v>
      </c>
      <c r="G196" s="230" t="s">
        <v>196</v>
      </c>
      <c r="H196" s="231">
        <v>153.72</v>
      </c>
      <c r="I196" s="232"/>
      <c r="J196" s="233">
        <f>ROUND(I196*H196,2)</f>
        <v>0</v>
      </c>
      <c r="K196" s="229" t="s">
        <v>210</v>
      </c>
      <c r="L196" s="45"/>
      <c r="M196" s="234" t="s">
        <v>1</v>
      </c>
      <c r="N196" s="235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198</v>
      </c>
      <c r="AT196" s="238" t="s">
        <v>193</v>
      </c>
      <c r="AU196" s="238" t="s">
        <v>86</v>
      </c>
      <c r="AY196" s="18" t="s">
        <v>191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198</v>
      </c>
      <c r="BM196" s="238" t="s">
        <v>2146</v>
      </c>
    </row>
    <row r="197" spans="1:63" s="12" customFormat="1" ht="22.8" customHeight="1">
      <c r="A197" s="12"/>
      <c r="B197" s="211"/>
      <c r="C197" s="212"/>
      <c r="D197" s="213" t="s">
        <v>75</v>
      </c>
      <c r="E197" s="225" t="s">
        <v>198</v>
      </c>
      <c r="F197" s="225" t="s">
        <v>565</v>
      </c>
      <c r="G197" s="212"/>
      <c r="H197" s="212"/>
      <c r="I197" s="215"/>
      <c r="J197" s="226">
        <f>BK197</f>
        <v>0</v>
      </c>
      <c r="K197" s="212"/>
      <c r="L197" s="217"/>
      <c r="M197" s="218"/>
      <c r="N197" s="219"/>
      <c r="O197" s="219"/>
      <c r="P197" s="220">
        <f>SUM(P198:P234)</f>
        <v>0</v>
      </c>
      <c r="Q197" s="219"/>
      <c r="R197" s="220">
        <f>SUM(R198:R234)</f>
        <v>310.06116803</v>
      </c>
      <c r="S197" s="219"/>
      <c r="T197" s="221">
        <f>SUM(T198:T234)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2" t="s">
        <v>84</v>
      </c>
      <c r="AT197" s="223" t="s">
        <v>75</v>
      </c>
      <c r="AU197" s="223" t="s">
        <v>84</v>
      </c>
      <c r="AY197" s="222" t="s">
        <v>191</v>
      </c>
      <c r="BK197" s="224">
        <f>SUM(BK198:BK234)</f>
        <v>0</v>
      </c>
    </row>
    <row r="198" spans="1:65" s="2" customFormat="1" ht="16.5" customHeight="1">
      <c r="A198" s="39"/>
      <c r="B198" s="40"/>
      <c r="C198" s="227" t="s">
        <v>356</v>
      </c>
      <c r="D198" s="227" t="s">
        <v>193</v>
      </c>
      <c r="E198" s="228" t="s">
        <v>2147</v>
      </c>
      <c r="F198" s="229" t="s">
        <v>2148</v>
      </c>
      <c r="G198" s="230" t="s">
        <v>209</v>
      </c>
      <c r="H198" s="231">
        <v>81.456</v>
      </c>
      <c r="I198" s="232"/>
      <c r="J198" s="233">
        <f>ROUND(I198*H198,2)</f>
        <v>0</v>
      </c>
      <c r="K198" s="229" t="s">
        <v>210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2.50201</v>
      </c>
      <c r="R198" s="236">
        <f>Q198*H198</f>
        <v>203.80372656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198</v>
      </c>
      <c r="AT198" s="238" t="s">
        <v>193</v>
      </c>
      <c r="AU198" s="238" t="s">
        <v>86</v>
      </c>
      <c r="AY198" s="18" t="s">
        <v>191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198</v>
      </c>
      <c r="BM198" s="238" t="s">
        <v>2149</v>
      </c>
    </row>
    <row r="199" spans="1:51" s="13" customFormat="1" ht="12">
      <c r="A199" s="13"/>
      <c r="B199" s="240"/>
      <c r="C199" s="241"/>
      <c r="D199" s="242" t="s">
        <v>200</v>
      </c>
      <c r="E199" s="243" t="s">
        <v>1</v>
      </c>
      <c r="F199" s="244" t="s">
        <v>2150</v>
      </c>
      <c r="G199" s="241"/>
      <c r="H199" s="245">
        <v>81.456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200</v>
      </c>
      <c r="AU199" s="251" t="s">
        <v>86</v>
      </c>
      <c r="AV199" s="13" t="s">
        <v>86</v>
      </c>
      <c r="AW199" s="13" t="s">
        <v>32</v>
      </c>
      <c r="AX199" s="13" t="s">
        <v>84</v>
      </c>
      <c r="AY199" s="251" t="s">
        <v>191</v>
      </c>
    </row>
    <row r="200" spans="1:65" s="2" customFormat="1" ht="21.75" customHeight="1">
      <c r="A200" s="39"/>
      <c r="B200" s="40"/>
      <c r="C200" s="227" t="s">
        <v>362</v>
      </c>
      <c r="D200" s="227" t="s">
        <v>193</v>
      </c>
      <c r="E200" s="228" t="s">
        <v>2151</v>
      </c>
      <c r="F200" s="229" t="s">
        <v>2152</v>
      </c>
      <c r="G200" s="230" t="s">
        <v>209</v>
      </c>
      <c r="H200" s="231">
        <v>36.483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2.50201</v>
      </c>
      <c r="R200" s="236">
        <f>Q200*H200</f>
        <v>91.28083082999999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198</v>
      </c>
      <c r="AT200" s="238" t="s">
        <v>193</v>
      </c>
      <c r="AU200" s="238" t="s">
        <v>86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198</v>
      </c>
      <c r="BM200" s="238" t="s">
        <v>2153</v>
      </c>
    </row>
    <row r="201" spans="1:51" s="13" customFormat="1" ht="12">
      <c r="A201" s="13"/>
      <c r="B201" s="240"/>
      <c r="C201" s="241"/>
      <c r="D201" s="242" t="s">
        <v>200</v>
      </c>
      <c r="E201" s="243" t="s">
        <v>1</v>
      </c>
      <c r="F201" s="244" t="s">
        <v>2154</v>
      </c>
      <c r="G201" s="241"/>
      <c r="H201" s="245">
        <v>28.917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200</v>
      </c>
      <c r="AU201" s="251" t="s">
        <v>86</v>
      </c>
      <c r="AV201" s="13" t="s">
        <v>86</v>
      </c>
      <c r="AW201" s="13" t="s">
        <v>32</v>
      </c>
      <c r="AX201" s="13" t="s">
        <v>76</v>
      </c>
      <c r="AY201" s="251" t="s">
        <v>191</v>
      </c>
    </row>
    <row r="202" spans="1:51" s="13" customFormat="1" ht="12">
      <c r="A202" s="13"/>
      <c r="B202" s="240"/>
      <c r="C202" s="241"/>
      <c r="D202" s="242" t="s">
        <v>200</v>
      </c>
      <c r="E202" s="243" t="s">
        <v>1</v>
      </c>
      <c r="F202" s="244" t="s">
        <v>2155</v>
      </c>
      <c r="G202" s="241"/>
      <c r="H202" s="245">
        <v>7.566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200</v>
      </c>
      <c r="AU202" s="251" t="s">
        <v>86</v>
      </c>
      <c r="AV202" s="13" t="s">
        <v>86</v>
      </c>
      <c r="AW202" s="13" t="s">
        <v>32</v>
      </c>
      <c r="AX202" s="13" t="s">
        <v>76</v>
      </c>
      <c r="AY202" s="251" t="s">
        <v>191</v>
      </c>
    </row>
    <row r="203" spans="1:51" s="14" customFormat="1" ht="12">
      <c r="A203" s="14"/>
      <c r="B203" s="252"/>
      <c r="C203" s="253"/>
      <c r="D203" s="242" t="s">
        <v>200</v>
      </c>
      <c r="E203" s="254" t="s">
        <v>1</v>
      </c>
      <c r="F203" s="255" t="s">
        <v>214</v>
      </c>
      <c r="G203" s="253"/>
      <c r="H203" s="256">
        <v>36.483000000000004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200</v>
      </c>
      <c r="AU203" s="262" t="s">
        <v>86</v>
      </c>
      <c r="AV203" s="14" t="s">
        <v>198</v>
      </c>
      <c r="AW203" s="14" t="s">
        <v>32</v>
      </c>
      <c r="AX203" s="14" t="s">
        <v>84</v>
      </c>
      <c r="AY203" s="262" t="s">
        <v>191</v>
      </c>
    </row>
    <row r="204" spans="1:65" s="2" customFormat="1" ht="24.15" customHeight="1">
      <c r="A204" s="39"/>
      <c r="B204" s="40"/>
      <c r="C204" s="227" t="s">
        <v>368</v>
      </c>
      <c r="D204" s="227" t="s">
        <v>193</v>
      </c>
      <c r="E204" s="228" t="s">
        <v>2156</v>
      </c>
      <c r="F204" s="229" t="s">
        <v>2157</v>
      </c>
      <c r="G204" s="230" t="s">
        <v>196</v>
      </c>
      <c r="H204" s="231">
        <v>561.025</v>
      </c>
      <c r="I204" s="232"/>
      <c r="J204" s="233">
        <f>ROUND(I204*H204,2)</f>
        <v>0</v>
      </c>
      <c r="K204" s="229" t="s">
        <v>210</v>
      </c>
      <c r="L204" s="45"/>
      <c r="M204" s="234" t="s">
        <v>1</v>
      </c>
      <c r="N204" s="235" t="s">
        <v>41</v>
      </c>
      <c r="O204" s="92"/>
      <c r="P204" s="236">
        <f>O204*H204</f>
        <v>0</v>
      </c>
      <c r="Q204" s="236">
        <v>0.00533</v>
      </c>
      <c r="R204" s="236">
        <f>Q204*H204</f>
        <v>2.9902632499999995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198</v>
      </c>
      <c r="AT204" s="238" t="s">
        <v>193</v>
      </c>
      <c r="AU204" s="238" t="s">
        <v>86</v>
      </c>
      <c r="AY204" s="18" t="s">
        <v>191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198</v>
      </c>
      <c r="BM204" s="238" t="s">
        <v>2158</v>
      </c>
    </row>
    <row r="205" spans="1:51" s="13" customFormat="1" ht="12">
      <c r="A205" s="13"/>
      <c r="B205" s="240"/>
      <c r="C205" s="241"/>
      <c r="D205" s="242" t="s">
        <v>200</v>
      </c>
      <c r="E205" s="243" t="s">
        <v>1</v>
      </c>
      <c r="F205" s="244" t="s">
        <v>1143</v>
      </c>
      <c r="G205" s="241"/>
      <c r="H205" s="245">
        <v>339.399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200</v>
      </c>
      <c r="AU205" s="251" t="s">
        <v>86</v>
      </c>
      <c r="AV205" s="13" t="s">
        <v>86</v>
      </c>
      <c r="AW205" s="13" t="s">
        <v>32</v>
      </c>
      <c r="AX205" s="13" t="s">
        <v>76</v>
      </c>
      <c r="AY205" s="251" t="s">
        <v>191</v>
      </c>
    </row>
    <row r="206" spans="1:51" s="13" customFormat="1" ht="12">
      <c r="A206" s="13"/>
      <c r="B206" s="240"/>
      <c r="C206" s="241"/>
      <c r="D206" s="242" t="s">
        <v>200</v>
      </c>
      <c r="E206" s="243" t="s">
        <v>1</v>
      </c>
      <c r="F206" s="244" t="s">
        <v>1205</v>
      </c>
      <c r="G206" s="241"/>
      <c r="H206" s="245">
        <v>131.441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200</v>
      </c>
      <c r="AU206" s="251" t="s">
        <v>86</v>
      </c>
      <c r="AV206" s="13" t="s">
        <v>86</v>
      </c>
      <c r="AW206" s="13" t="s">
        <v>32</v>
      </c>
      <c r="AX206" s="13" t="s">
        <v>76</v>
      </c>
      <c r="AY206" s="251" t="s">
        <v>191</v>
      </c>
    </row>
    <row r="207" spans="1:51" s="13" customFormat="1" ht="12">
      <c r="A207" s="13"/>
      <c r="B207" s="240"/>
      <c r="C207" s="241"/>
      <c r="D207" s="242" t="s">
        <v>200</v>
      </c>
      <c r="E207" s="243" t="s">
        <v>1</v>
      </c>
      <c r="F207" s="244" t="s">
        <v>2159</v>
      </c>
      <c r="G207" s="241"/>
      <c r="H207" s="245">
        <v>37.345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200</v>
      </c>
      <c r="AU207" s="251" t="s">
        <v>86</v>
      </c>
      <c r="AV207" s="13" t="s">
        <v>86</v>
      </c>
      <c r="AW207" s="13" t="s">
        <v>32</v>
      </c>
      <c r="AX207" s="13" t="s">
        <v>76</v>
      </c>
      <c r="AY207" s="251" t="s">
        <v>191</v>
      </c>
    </row>
    <row r="208" spans="1:51" s="13" customFormat="1" ht="12">
      <c r="A208" s="13"/>
      <c r="B208" s="240"/>
      <c r="C208" s="241"/>
      <c r="D208" s="242" t="s">
        <v>200</v>
      </c>
      <c r="E208" s="243" t="s">
        <v>1</v>
      </c>
      <c r="F208" s="244" t="s">
        <v>1206</v>
      </c>
      <c r="G208" s="241"/>
      <c r="H208" s="245">
        <v>34.389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200</v>
      </c>
      <c r="AU208" s="251" t="s">
        <v>86</v>
      </c>
      <c r="AV208" s="13" t="s">
        <v>86</v>
      </c>
      <c r="AW208" s="13" t="s">
        <v>32</v>
      </c>
      <c r="AX208" s="13" t="s">
        <v>76</v>
      </c>
      <c r="AY208" s="251" t="s">
        <v>191</v>
      </c>
    </row>
    <row r="209" spans="1:51" s="13" customFormat="1" ht="12">
      <c r="A209" s="13"/>
      <c r="B209" s="240"/>
      <c r="C209" s="241"/>
      <c r="D209" s="242" t="s">
        <v>200</v>
      </c>
      <c r="E209" s="243" t="s">
        <v>1</v>
      </c>
      <c r="F209" s="244" t="s">
        <v>2160</v>
      </c>
      <c r="G209" s="241"/>
      <c r="H209" s="245">
        <v>18.451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200</v>
      </c>
      <c r="AU209" s="251" t="s">
        <v>86</v>
      </c>
      <c r="AV209" s="13" t="s">
        <v>86</v>
      </c>
      <c r="AW209" s="13" t="s">
        <v>32</v>
      </c>
      <c r="AX209" s="13" t="s">
        <v>76</v>
      </c>
      <c r="AY209" s="251" t="s">
        <v>191</v>
      </c>
    </row>
    <row r="210" spans="1:51" s="14" customFormat="1" ht="12">
      <c r="A210" s="14"/>
      <c r="B210" s="252"/>
      <c r="C210" s="253"/>
      <c r="D210" s="242" t="s">
        <v>200</v>
      </c>
      <c r="E210" s="254" t="s">
        <v>1</v>
      </c>
      <c r="F210" s="255" t="s">
        <v>214</v>
      </c>
      <c r="G210" s="253"/>
      <c r="H210" s="256">
        <v>561.0250000000001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200</v>
      </c>
      <c r="AU210" s="262" t="s">
        <v>86</v>
      </c>
      <c r="AV210" s="14" t="s">
        <v>198</v>
      </c>
      <c r="AW210" s="14" t="s">
        <v>32</v>
      </c>
      <c r="AX210" s="14" t="s">
        <v>84</v>
      </c>
      <c r="AY210" s="262" t="s">
        <v>191</v>
      </c>
    </row>
    <row r="211" spans="1:65" s="2" customFormat="1" ht="24.15" customHeight="1">
      <c r="A211" s="39"/>
      <c r="B211" s="40"/>
      <c r="C211" s="227" t="s">
        <v>373</v>
      </c>
      <c r="D211" s="227" t="s">
        <v>193</v>
      </c>
      <c r="E211" s="228" t="s">
        <v>2161</v>
      </c>
      <c r="F211" s="229" t="s">
        <v>2162</v>
      </c>
      <c r="G211" s="230" t="s">
        <v>196</v>
      </c>
      <c r="H211" s="231">
        <v>561.025</v>
      </c>
      <c r="I211" s="232"/>
      <c r="J211" s="233">
        <f>ROUND(I211*H211,2)</f>
        <v>0</v>
      </c>
      <c r="K211" s="229" t="s">
        <v>210</v>
      </c>
      <c r="L211" s="45"/>
      <c r="M211" s="234" t="s">
        <v>1</v>
      </c>
      <c r="N211" s="235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198</v>
      </c>
      <c r="AT211" s="238" t="s">
        <v>193</v>
      </c>
      <c r="AU211" s="238" t="s">
        <v>86</v>
      </c>
      <c r="AY211" s="18" t="s">
        <v>191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84</v>
      </c>
      <c r="BK211" s="239">
        <f>ROUND(I211*H211,2)</f>
        <v>0</v>
      </c>
      <c r="BL211" s="18" t="s">
        <v>198</v>
      </c>
      <c r="BM211" s="238" t="s">
        <v>2163</v>
      </c>
    </row>
    <row r="212" spans="1:65" s="2" customFormat="1" ht="24.15" customHeight="1">
      <c r="A212" s="39"/>
      <c r="B212" s="40"/>
      <c r="C212" s="227" t="s">
        <v>378</v>
      </c>
      <c r="D212" s="227" t="s">
        <v>193</v>
      </c>
      <c r="E212" s="228" t="s">
        <v>2164</v>
      </c>
      <c r="F212" s="229" t="s">
        <v>2165</v>
      </c>
      <c r="G212" s="230" t="s">
        <v>196</v>
      </c>
      <c r="H212" s="231">
        <v>505.229</v>
      </c>
      <c r="I212" s="232"/>
      <c r="J212" s="233">
        <f>ROUND(I212*H212,2)</f>
        <v>0</v>
      </c>
      <c r="K212" s="229" t="s">
        <v>210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0.00081</v>
      </c>
      <c r="R212" s="236">
        <f>Q212*H212</f>
        <v>0.40923549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198</v>
      </c>
      <c r="AT212" s="238" t="s">
        <v>193</v>
      </c>
      <c r="AU212" s="238" t="s">
        <v>86</v>
      </c>
      <c r="AY212" s="18" t="s">
        <v>191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198</v>
      </c>
      <c r="BM212" s="238" t="s">
        <v>2166</v>
      </c>
    </row>
    <row r="213" spans="1:51" s="13" customFormat="1" ht="12">
      <c r="A213" s="13"/>
      <c r="B213" s="240"/>
      <c r="C213" s="241"/>
      <c r="D213" s="242" t="s">
        <v>200</v>
      </c>
      <c r="E213" s="243" t="s">
        <v>1</v>
      </c>
      <c r="F213" s="244" t="s">
        <v>1143</v>
      </c>
      <c r="G213" s="241"/>
      <c r="H213" s="245">
        <v>339.399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1" t="s">
        <v>200</v>
      </c>
      <c r="AU213" s="251" t="s">
        <v>86</v>
      </c>
      <c r="AV213" s="13" t="s">
        <v>86</v>
      </c>
      <c r="AW213" s="13" t="s">
        <v>32</v>
      </c>
      <c r="AX213" s="13" t="s">
        <v>76</v>
      </c>
      <c r="AY213" s="251" t="s">
        <v>191</v>
      </c>
    </row>
    <row r="214" spans="1:51" s="13" customFormat="1" ht="12">
      <c r="A214" s="13"/>
      <c r="B214" s="240"/>
      <c r="C214" s="241"/>
      <c r="D214" s="242" t="s">
        <v>200</v>
      </c>
      <c r="E214" s="243" t="s">
        <v>1</v>
      </c>
      <c r="F214" s="244" t="s">
        <v>1205</v>
      </c>
      <c r="G214" s="241"/>
      <c r="H214" s="245">
        <v>131.441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1" t="s">
        <v>200</v>
      </c>
      <c r="AU214" s="251" t="s">
        <v>86</v>
      </c>
      <c r="AV214" s="13" t="s">
        <v>86</v>
      </c>
      <c r="AW214" s="13" t="s">
        <v>32</v>
      </c>
      <c r="AX214" s="13" t="s">
        <v>76</v>
      </c>
      <c r="AY214" s="251" t="s">
        <v>191</v>
      </c>
    </row>
    <row r="215" spans="1:51" s="13" customFormat="1" ht="12">
      <c r="A215" s="13"/>
      <c r="B215" s="240"/>
      <c r="C215" s="241"/>
      <c r="D215" s="242" t="s">
        <v>200</v>
      </c>
      <c r="E215" s="243" t="s">
        <v>1</v>
      </c>
      <c r="F215" s="244" t="s">
        <v>1206</v>
      </c>
      <c r="G215" s="241"/>
      <c r="H215" s="245">
        <v>34.389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200</v>
      </c>
      <c r="AU215" s="251" t="s">
        <v>86</v>
      </c>
      <c r="AV215" s="13" t="s">
        <v>86</v>
      </c>
      <c r="AW215" s="13" t="s">
        <v>32</v>
      </c>
      <c r="AX215" s="13" t="s">
        <v>76</v>
      </c>
      <c r="AY215" s="251" t="s">
        <v>191</v>
      </c>
    </row>
    <row r="216" spans="1:51" s="14" customFormat="1" ht="12">
      <c r="A216" s="14"/>
      <c r="B216" s="252"/>
      <c r="C216" s="253"/>
      <c r="D216" s="242" t="s">
        <v>200</v>
      </c>
      <c r="E216" s="254" t="s">
        <v>1</v>
      </c>
      <c r="F216" s="255" t="s">
        <v>214</v>
      </c>
      <c r="G216" s="253"/>
      <c r="H216" s="256">
        <v>505.22900000000004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200</v>
      </c>
      <c r="AU216" s="262" t="s">
        <v>86</v>
      </c>
      <c r="AV216" s="14" t="s">
        <v>198</v>
      </c>
      <c r="AW216" s="14" t="s">
        <v>32</v>
      </c>
      <c r="AX216" s="14" t="s">
        <v>84</v>
      </c>
      <c r="AY216" s="262" t="s">
        <v>191</v>
      </c>
    </row>
    <row r="217" spans="1:65" s="2" customFormat="1" ht="24.15" customHeight="1">
      <c r="A217" s="39"/>
      <c r="B217" s="40"/>
      <c r="C217" s="227" t="s">
        <v>382</v>
      </c>
      <c r="D217" s="227" t="s">
        <v>193</v>
      </c>
      <c r="E217" s="228" t="s">
        <v>2167</v>
      </c>
      <c r="F217" s="229" t="s">
        <v>2168</v>
      </c>
      <c r="G217" s="230" t="s">
        <v>196</v>
      </c>
      <c r="H217" s="231">
        <v>505.229</v>
      </c>
      <c r="I217" s="232"/>
      <c r="J217" s="233">
        <f>ROUND(I217*H217,2)</f>
        <v>0</v>
      </c>
      <c r="K217" s="229" t="s">
        <v>210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198</v>
      </c>
      <c r="AT217" s="238" t="s">
        <v>193</v>
      </c>
      <c r="AU217" s="238" t="s">
        <v>86</v>
      </c>
      <c r="AY217" s="18" t="s">
        <v>191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84</v>
      </c>
      <c r="BK217" s="239">
        <f>ROUND(I217*H217,2)</f>
        <v>0</v>
      </c>
      <c r="BL217" s="18" t="s">
        <v>198</v>
      </c>
      <c r="BM217" s="238" t="s">
        <v>2169</v>
      </c>
    </row>
    <row r="218" spans="1:65" s="2" customFormat="1" ht="21.75" customHeight="1">
      <c r="A218" s="39"/>
      <c r="B218" s="40"/>
      <c r="C218" s="227" t="s">
        <v>387</v>
      </c>
      <c r="D218" s="227" t="s">
        <v>193</v>
      </c>
      <c r="E218" s="228" t="s">
        <v>2170</v>
      </c>
      <c r="F218" s="229" t="s">
        <v>2171</v>
      </c>
      <c r="G218" s="230" t="s">
        <v>196</v>
      </c>
      <c r="H218" s="231">
        <v>561.025</v>
      </c>
      <c r="I218" s="232"/>
      <c r="J218" s="233">
        <f>ROUND(I218*H218,2)</f>
        <v>0</v>
      </c>
      <c r="K218" s="229" t="s">
        <v>210</v>
      </c>
      <c r="L218" s="45"/>
      <c r="M218" s="234" t="s">
        <v>1</v>
      </c>
      <c r="N218" s="235" t="s">
        <v>41</v>
      </c>
      <c r="O218" s="92"/>
      <c r="P218" s="236">
        <f>O218*H218</f>
        <v>0</v>
      </c>
      <c r="Q218" s="236">
        <v>0.0032</v>
      </c>
      <c r="R218" s="236">
        <f>Q218*H218</f>
        <v>1.79528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198</v>
      </c>
      <c r="AT218" s="238" t="s">
        <v>193</v>
      </c>
      <c r="AU218" s="238" t="s">
        <v>86</v>
      </c>
      <c r="AY218" s="18" t="s">
        <v>191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198</v>
      </c>
      <c r="BM218" s="238" t="s">
        <v>2172</v>
      </c>
    </row>
    <row r="219" spans="1:51" s="13" customFormat="1" ht="12">
      <c r="A219" s="13"/>
      <c r="B219" s="240"/>
      <c r="C219" s="241"/>
      <c r="D219" s="242" t="s">
        <v>200</v>
      </c>
      <c r="E219" s="243" t="s">
        <v>1</v>
      </c>
      <c r="F219" s="244" t="s">
        <v>1205</v>
      </c>
      <c r="G219" s="241"/>
      <c r="H219" s="245">
        <v>131.441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200</v>
      </c>
      <c r="AU219" s="251" t="s">
        <v>86</v>
      </c>
      <c r="AV219" s="13" t="s">
        <v>86</v>
      </c>
      <c r="AW219" s="13" t="s">
        <v>32</v>
      </c>
      <c r="AX219" s="13" t="s">
        <v>76</v>
      </c>
      <c r="AY219" s="251" t="s">
        <v>191</v>
      </c>
    </row>
    <row r="220" spans="1:51" s="13" customFormat="1" ht="12">
      <c r="A220" s="13"/>
      <c r="B220" s="240"/>
      <c r="C220" s="241"/>
      <c r="D220" s="242" t="s">
        <v>200</v>
      </c>
      <c r="E220" s="243" t="s">
        <v>1</v>
      </c>
      <c r="F220" s="244" t="s">
        <v>2159</v>
      </c>
      <c r="G220" s="241"/>
      <c r="H220" s="245">
        <v>37.345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200</v>
      </c>
      <c r="AU220" s="251" t="s">
        <v>86</v>
      </c>
      <c r="AV220" s="13" t="s">
        <v>86</v>
      </c>
      <c r="AW220" s="13" t="s">
        <v>32</v>
      </c>
      <c r="AX220" s="13" t="s">
        <v>76</v>
      </c>
      <c r="AY220" s="251" t="s">
        <v>191</v>
      </c>
    </row>
    <row r="221" spans="1:51" s="13" customFormat="1" ht="12">
      <c r="A221" s="13"/>
      <c r="B221" s="240"/>
      <c r="C221" s="241"/>
      <c r="D221" s="242" t="s">
        <v>200</v>
      </c>
      <c r="E221" s="243" t="s">
        <v>1</v>
      </c>
      <c r="F221" s="244" t="s">
        <v>1206</v>
      </c>
      <c r="G221" s="241"/>
      <c r="H221" s="245">
        <v>34.389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200</v>
      </c>
      <c r="AU221" s="251" t="s">
        <v>86</v>
      </c>
      <c r="AV221" s="13" t="s">
        <v>86</v>
      </c>
      <c r="AW221" s="13" t="s">
        <v>32</v>
      </c>
      <c r="AX221" s="13" t="s">
        <v>76</v>
      </c>
      <c r="AY221" s="251" t="s">
        <v>191</v>
      </c>
    </row>
    <row r="222" spans="1:51" s="13" customFormat="1" ht="12">
      <c r="A222" s="13"/>
      <c r="B222" s="240"/>
      <c r="C222" s="241"/>
      <c r="D222" s="242" t="s">
        <v>200</v>
      </c>
      <c r="E222" s="243" t="s">
        <v>1</v>
      </c>
      <c r="F222" s="244" t="s">
        <v>2160</v>
      </c>
      <c r="G222" s="241"/>
      <c r="H222" s="245">
        <v>18.451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200</v>
      </c>
      <c r="AU222" s="251" t="s">
        <v>86</v>
      </c>
      <c r="AV222" s="13" t="s">
        <v>86</v>
      </c>
      <c r="AW222" s="13" t="s">
        <v>32</v>
      </c>
      <c r="AX222" s="13" t="s">
        <v>76</v>
      </c>
      <c r="AY222" s="251" t="s">
        <v>191</v>
      </c>
    </row>
    <row r="223" spans="1:51" s="13" customFormat="1" ht="12">
      <c r="A223" s="13"/>
      <c r="B223" s="240"/>
      <c r="C223" s="241"/>
      <c r="D223" s="242" t="s">
        <v>200</v>
      </c>
      <c r="E223" s="243" t="s">
        <v>1</v>
      </c>
      <c r="F223" s="244" t="s">
        <v>1143</v>
      </c>
      <c r="G223" s="241"/>
      <c r="H223" s="245">
        <v>339.399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200</v>
      </c>
      <c r="AU223" s="251" t="s">
        <v>86</v>
      </c>
      <c r="AV223" s="13" t="s">
        <v>86</v>
      </c>
      <c r="AW223" s="13" t="s">
        <v>32</v>
      </c>
      <c r="AX223" s="13" t="s">
        <v>76</v>
      </c>
      <c r="AY223" s="251" t="s">
        <v>191</v>
      </c>
    </row>
    <row r="224" spans="1:51" s="14" customFormat="1" ht="12">
      <c r="A224" s="14"/>
      <c r="B224" s="252"/>
      <c r="C224" s="253"/>
      <c r="D224" s="242" t="s">
        <v>200</v>
      </c>
      <c r="E224" s="254" t="s">
        <v>1</v>
      </c>
      <c r="F224" s="255" t="s">
        <v>214</v>
      </c>
      <c r="G224" s="253"/>
      <c r="H224" s="256">
        <v>561.025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2" t="s">
        <v>200</v>
      </c>
      <c r="AU224" s="262" t="s">
        <v>86</v>
      </c>
      <c r="AV224" s="14" t="s">
        <v>198</v>
      </c>
      <c r="AW224" s="14" t="s">
        <v>32</v>
      </c>
      <c r="AX224" s="14" t="s">
        <v>84</v>
      </c>
      <c r="AY224" s="262" t="s">
        <v>191</v>
      </c>
    </row>
    <row r="225" spans="1:65" s="2" customFormat="1" ht="16.5" customHeight="1">
      <c r="A225" s="39"/>
      <c r="B225" s="40"/>
      <c r="C225" s="227" t="s">
        <v>391</v>
      </c>
      <c r="D225" s="227" t="s">
        <v>193</v>
      </c>
      <c r="E225" s="228" t="s">
        <v>2173</v>
      </c>
      <c r="F225" s="229" t="s">
        <v>2174</v>
      </c>
      <c r="G225" s="230" t="s">
        <v>289</v>
      </c>
      <c r="H225" s="231">
        <v>6.637</v>
      </c>
      <c r="I225" s="232"/>
      <c r="J225" s="233">
        <f>ROUND(I225*H225,2)</f>
        <v>0</v>
      </c>
      <c r="K225" s="229" t="s">
        <v>210</v>
      </c>
      <c r="L225" s="45"/>
      <c r="M225" s="234" t="s">
        <v>1</v>
      </c>
      <c r="N225" s="235" t="s">
        <v>41</v>
      </c>
      <c r="O225" s="92"/>
      <c r="P225" s="236">
        <f>O225*H225</f>
        <v>0</v>
      </c>
      <c r="Q225" s="236">
        <v>1.05555</v>
      </c>
      <c r="R225" s="236">
        <f>Q225*H225</f>
        <v>7.005685349999999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198</v>
      </c>
      <c r="AT225" s="238" t="s">
        <v>193</v>
      </c>
      <c r="AU225" s="238" t="s">
        <v>86</v>
      </c>
      <c r="AY225" s="18" t="s">
        <v>191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198</v>
      </c>
      <c r="BM225" s="238" t="s">
        <v>2175</v>
      </c>
    </row>
    <row r="226" spans="1:51" s="13" customFormat="1" ht="12">
      <c r="A226" s="13"/>
      <c r="B226" s="240"/>
      <c r="C226" s="241"/>
      <c r="D226" s="242" t="s">
        <v>200</v>
      </c>
      <c r="E226" s="243" t="s">
        <v>1</v>
      </c>
      <c r="F226" s="244" t="s">
        <v>2176</v>
      </c>
      <c r="G226" s="241"/>
      <c r="H226" s="245">
        <v>3.275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200</v>
      </c>
      <c r="AU226" s="251" t="s">
        <v>86</v>
      </c>
      <c r="AV226" s="13" t="s">
        <v>86</v>
      </c>
      <c r="AW226" s="13" t="s">
        <v>32</v>
      </c>
      <c r="AX226" s="13" t="s">
        <v>76</v>
      </c>
      <c r="AY226" s="251" t="s">
        <v>191</v>
      </c>
    </row>
    <row r="227" spans="1:51" s="13" customFormat="1" ht="12">
      <c r="A227" s="13"/>
      <c r="B227" s="240"/>
      <c r="C227" s="241"/>
      <c r="D227" s="242" t="s">
        <v>200</v>
      </c>
      <c r="E227" s="243" t="s">
        <v>1</v>
      </c>
      <c r="F227" s="244" t="s">
        <v>2177</v>
      </c>
      <c r="G227" s="241"/>
      <c r="H227" s="245">
        <v>3.362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200</v>
      </c>
      <c r="AU227" s="251" t="s">
        <v>86</v>
      </c>
      <c r="AV227" s="13" t="s">
        <v>86</v>
      </c>
      <c r="AW227" s="13" t="s">
        <v>32</v>
      </c>
      <c r="AX227" s="13" t="s">
        <v>76</v>
      </c>
      <c r="AY227" s="251" t="s">
        <v>191</v>
      </c>
    </row>
    <row r="228" spans="1:51" s="14" customFormat="1" ht="12">
      <c r="A228" s="14"/>
      <c r="B228" s="252"/>
      <c r="C228" s="253"/>
      <c r="D228" s="242" t="s">
        <v>200</v>
      </c>
      <c r="E228" s="254" t="s">
        <v>1</v>
      </c>
      <c r="F228" s="255" t="s">
        <v>214</v>
      </c>
      <c r="G228" s="253"/>
      <c r="H228" s="256">
        <v>6.6370000000000005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200</v>
      </c>
      <c r="AU228" s="262" t="s">
        <v>86</v>
      </c>
      <c r="AV228" s="14" t="s">
        <v>198</v>
      </c>
      <c r="AW228" s="14" t="s">
        <v>32</v>
      </c>
      <c r="AX228" s="14" t="s">
        <v>84</v>
      </c>
      <c r="AY228" s="262" t="s">
        <v>191</v>
      </c>
    </row>
    <row r="229" spans="1:65" s="2" customFormat="1" ht="16.5" customHeight="1">
      <c r="A229" s="39"/>
      <c r="B229" s="40"/>
      <c r="C229" s="227" t="s">
        <v>397</v>
      </c>
      <c r="D229" s="227" t="s">
        <v>193</v>
      </c>
      <c r="E229" s="228" t="s">
        <v>2178</v>
      </c>
      <c r="F229" s="229" t="s">
        <v>2179</v>
      </c>
      <c r="G229" s="230" t="s">
        <v>289</v>
      </c>
      <c r="H229" s="231">
        <v>2.515</v>
      </c>
      <c r="I229" s="232"/>
      <c r="J229" s="233">
        <f>ROUND(I229*H229,2)</f>
        <v>0</v>
      </c>
      <c r="K229" s="229" t="s">
        <v>210</v>
      </c>
      <c r="L229" s="45"/>
      <c r="M229" s="234" t="s">
        <v>1</v>
      </c>
      <c r="N229" s="235" t="s">
        <v>41</v>
      </c>
      <c r="O229" s="92"/>
      <c r="P229" s="236">
        <f>O229*H229</f>
        <v>0</v>
      </c>
      <c r="Q229" s="236">
        <v>1.06277</v>
      </c>
      <c r="R229" s="236">
        <f>Q229*H229</f>
        <v>2.67286655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198</v>
      </c>
      <c r="AT229" s="238" t="s">
        <v>193</v>
      </c>
      <c r="AU229" s="238" t="s">
        <v>86</v>
      </c>
      <c r="AY229" s="18" t="s">
        <v>191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84</v>
      </c>
      <c r="BK229" s="239">
        <f>ROUND(I229*H229,2)</f>
        <v>0</v>
      </c>
      <c r="BL229" s="18" t="s">
        <v>198</v>
      </c>
      <c r="BM229" s="238" t="s">
        <v>2180</v>
      </c>
    </row>
    <row r="230" spans="1:51" s="13" customFormat="1" ht="12">
      <c r="A230" s="13"/>
      <c r="B230" s="240"/>
      <c r="C230" s="241"/>
      <c r="D230" s="242" t="s">
        <v>200</v>
      </c>
      <c r="E230" s="243" t="s">
        <v>1</v>
      </c>
      <c r="F230" s="244" t="s">
        <v>2181</v>
      </c>
      <c r="G230" s="241"/>
      <c r="H230" s="245">
        <v>2.515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200</v>
      </c>
      <c r="AU230" s="251" t="s">
        <v>86</v>
      </c>
      <c r="AV230" s="13" t="s">
        <v>86</v>
      </c>
      <c r="AW230" s="13" t="s">
        <v>32</v>
      </c>
      <c r="AX230" s="13" t="s">
        <v>84</v>
      </c>
      <c r="AY230" s="251" t="s">
        <v>191</v>
      </c>
    </row>
    <row r="231" spans="1:65" s="2" customFormat="1" ht="16.5" customHeight="1">
      <c r="A231" s="39"/>
      <c r="B231" s="40"/>
      <c r="C231" s="284" t="s">
        <v>403</v>
      </c>
      <c r="D231" s="284" t="s">
        <v>310</v>
      </c>
      <c r="E231" s="285" t="s">
        <v>2182</v>
      </c>
      <c r="F231" s="286" t="s">
        <v>2183</v>
      </c>
      <c r="G231" s="287" t="s">
        <v>400</v>
      </c>
      <c r="H231" s="288">
        <v>122</v>
      </c>
      <c r="I231" s="289"/>
      <c r="J231" s="290">
        <f>ROUND(I231*H231,2)</f>
        <v>0</v>
      </c>
      <c r="K231" s="286" t="s">
        <v>1</v>
      </c>
      <c r="L231" s="291"/>
      <c r="M231" s="292" t="s">
        <v>1</v>
      </c>
      <c r="N231" s="293" t="s">
        <v>41</v>
      </c>
      <c r="O231" s="92"/>
      <c r="P231" s="236">
        <f>O231*H231</f>
        <v>0</v>
      </c>
      <c r="Q231" s="236">
        <v>0.00054</v>
      </c>
      <c r="R231" s="236">
        <f>Q231*H231</f>
        <v>0.06588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247</v>
      </c>
      <c r="AT231" s="238" t="s">
        <v>310</v>
      </c>
      <c r="AU231" s="238" t="s">
        <v>86</v>
      </c>
      <c r="AY231" s="18" t="s">
        <v>191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84</v>
      </c>
      <c r="BK231" s="239">
        <f>ROUND(I231*H231,2)</f>
        <v>0</v>
      </c>
      <c r="BL231" s="18" t="s">
        <v>198</v>
      </c>
      <c r="BM231" s="238" t="s">
        <v>2184</v>
      </c>
    </row>
    <row r="232" spans="1:51" s="13" customFormat="1" ht="12">
      <c r="A232" s="13"/>
      <c r="B232" s="240"/>
      <c r="C232" s="241"/>
      <c r="D232" s="242" t="s">
        <v>200</v>
      </c>
      <c r="E232" s="243" t="s">
        <v>1</v>
      </c>
      <c r="F232" s="244" t="s">
        <v>2185</v>
      </c>
      <c r="G232" s="241"/>
      <c r="H232" s="245">
        <v>122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200</v>
      </c>
      <c r="AU232" s="251" t="s">
        <v>86</v>
      </c>
      <c r="AV232" s="13" t="s">
        <v>86</v>
      </c>
      <c r="AW232" s="13" t="s">
        <v>32</v>
      </c>
      <c r="AX232" s="13" t="s">
        <v>84</v>
      </c>
      <c r="AY232" s="251" t="s">
        <v>191</v>
      </c>
    </row>
    <row r="233" spans="1:65" s="2" customFormat="1" ht="16.5" customHeight="1">
      <c r="A233" s="39"/>
      <c r="B233" s="40"/>
      <c r="C233" s="284" t="s">
        <v>408</v>
      </c>
      <c r="D233" s="284" t="s">
        <v>310</v>
      </c>
      <c r="E233" s="285" t="s">
        <v>2186</v>
      </c>
      <c r="F233" s="286" t="s">
        <v>2187</v>
      </c>
      <c r="G233" s="287" t="s">
        <v>400</v>
      </c>
      <c r="H233" s="288">
        <v>68</v>
      </c>
      <c r="I233" s="289"/>
      <c r="J233" s="290">
        <f>ROUND(I233*H233,2)</f>
        <v>0</v>
      </c>
      <c r="K233" s="286" t="s">
        <v>1</v>
      </c>
      <c r="L233" s="291"/>
      <c r="M233" s="292" t="s">
        <v>1</v>
      </c>
      <c r="N233" s="293" t="s">
        <v>41</v>
      </c>
      <c r="O233" s="92"/>
      <c r="P233" s="236">
        <f>O233*H233</f>
        <v>0</v>
      </c>
      <c r="Q233" s="236">
        <v>0.00055</v>
      </c>
      <c r="R233" s="236">
        <f>Q233*H233</f>
        <v>0.0374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247</v>
      </c>
      <c r="AT233" s="238" t="s">
        <v>310</v>
      </c>
      <c r="AU233" s="238" t="s">
        <v>86</v>
      </c>
      <c r="AY233" s="18" t="s">
        <v>191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198</v>
      </c>
      <c r="BM233" s="238" t="s">
        <v>2188</v>
      </c>
    </row>
    <row r="234" spans="1:51" s="13" customFormat="1" ht="12">
      <c r="A234" s="13"/>
      <c r="B234" s="240"/>
      <c r="C234" s="241"/>
      <c r="D234" s="242" t="s">
        <v>200</v>
      </c>
      <c r="E234" s="243" t="s">
        <v>1</v>
      </c>
      <c r="F234" s="244" t="s">
        <v>2189</v>
      </c>
      <c r="G234" s="241"/>
      <c r="H234" s="245">
        <v>68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200</v>
      </c>
      <c r="AU234" s="251" t="s">
        <v>86</v>
      </c>
      <c r="AV234" s="13" t="s">
        <v>86</v>
      </c>
      <c r="AW234" s="13" t="s">
        <v>32</v>
      </c>
      <c r="AX234" s="13" t="s">
        <v>84</v>
      </c>
      <c r="AY234" s="251" t="s">
        <v>191</v>
      </c>
    </row>
    <row r="235" spans="1:63" s="12" customFormat="1" ht="22.8" customHeight="1">
      <c r="A235" s="12"/>
      <c r="B235" s="211"/>
      <c r="C235" s="212"/>
      <c r="D235" s="213" t="s">
        <v>75</v>
      </c>
      <c r="E235" s="225" t="s">
        <v>252</v>
      </c>
      <c r="F235" s="225" t="s">
        <v>828</v>
      </c>
      <c r="G235" s="212"/>
      <c r="H235" s="212"/>
      <c r="I235" s="215"/>
      <c r="J235" s="226">
        <f>BK235</f>
        <v>0</v>
      </c>
      <c r="K235" s="212"/>
      <c r="L235" s="217"/>
      <c r="M235" s="218"/>
      <c r="N235" s="219"/>
      <c r="O235" s="219"/>
      <c r="P235" s="220">
        <f>SUM(P236:P256)</f>
        <v>0</v>
      </c>
      <c r="Q235" s="219"/>
      <c r="R235" s="220">
        <f>SUM(R236:R256)</f>
        <v>1.76768</v>
      </c>
      <c r="S235" s="219"/>
      <c r="T235" s="221">
        <f>SUM(T236:T256)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2" t="s">
        <v>84</v>
      </c>
      <c r="AT235" s="223" t="s">
        <v>75</v>
      </c>
      <c r="AU235" s="223" t="s">
        <v>84</v>
      </c>
      <c r="AY235" s="222" t="s">
        <v>191</v>
      </c>
      <c r="BK235" s="224">
        <f>SUM(BK236:BK256)</f>
        <v>0</v>
      </c>
    </row>
    <row r="236" spans="1:65" s="2" customFormat="1" ht="16.5" customHeight="1">
      <c r="A236" s="39"/>
      <c r="B236" s="40"/>
      <c r="C236" s="227" t="s">
        <v>418</v>
      </c>
      <c r="D236" s="227" t="s">
        <v>193</v>
      </c>
      <c r="E236" s="228" t="s">
        <v>2190</v>
      </c>
      <c r="F236" s="229" t="s">
        <v>2191</v>
      </c>
      <c r="G236" s="230" t="s">
        <v>400</v>
      </c>
      <c r="H236" s="231">
        <v>28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198</v>
      </c>
      <c r="AT236" s="238" t="s">
        <v>193</v>
      </c>
      <c r="AU236" s="238" t="s">
        <v>86</v>
      </c>
      <c r="AY236" s="18" t="s">
        <v>191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198</v>
      </c>
      <c r="BM236" s="238" t="s">
        <v>2192</v>
      </c>
    </row>
    <row r="237" spans="1:51" s="13" customFormat="1" ht="12">
      <c r="A237" s="13"/>
      <c r="B237" s="240"/>
      <c r="C237" s="241"/>
      <c r="D237" s="242" t="s">
        <v>200</v>
      </c>
      <c r="E237" s="243" t="s">
        <v>1</v>
      </c>
      <c r="F237" s="244" t="s">
        <v>2193</v>
      </c>
      <c r="G237" s="241"/>
      <c r="H237" s="245">
        <v>28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200</v>
      </c>
      <c r="AU237" s="251" t="s">
        <v>86</v>
      </c>
      <c r="AV237" s="13" t="s">
        <v>86</v>
      </c>
      <c r="AW237" s="13" t="s">
        <v>32</v>
      </c>
      <c r="AX237" s="13" t="s">
        <v>84</v>
      </c>
      <c r="AY237" s="251" t="s">
        <v>191</v>
      </c>
    </row>
    <row r="238" spans="1:65" s="2" customFormat="1" ht="21.75" customHeight="1">
      <c r="A238" s="39"/>
      <c r="B238" s="40"/>
      <c r="C238" s="284" t="s">
        <v>428</v>
      </c>
      <c r="D238" s="284" t="s">
        <v>310</v>
      </c>
      <c r="E238" s="285" t="s">
        <v>2194</v>
      </c>
      <c r="F238" s="286" t="s">
        <v>2195</v>
      </c>
      <c r="G238" s="287" t="s">
        <v>400</v>
      </c>
      <c r="H238" s="288">
        <v>28</v>
      </c>
      <c r="I238" s="289"/>
      <c r="J238" s="290">
        <f>ROUND(I238*H238,2)</f>
        <v>0</v>
      </c>
      <c r="K238" s="286" t="s">
        <v>1</v>
      </c>
      <c r="L238" s="291"/>
      <c r="M238" s="292" t="s">
        <v>1</v>
      </c>
      <c r="N238" s="293" t="s">
        <v>41</v>
      </c>
      <c r="O238" s="92"/>
      <c r="P238" s="236">
        <f>O238*H238</f>
        <v>0</v>
      </c>
      <c r="Q238" s="236">
        <v>0.00076</v>
      </c>
      <c r="R238" s="236">
        <f>Q238*H238</f>
        <v>0.02128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247</v>
      </c>
      <c r="AT238" s="238" t="s">
        <v>310</v>
      </c>
      <c r="AU238" s="238" t="s">
        <v>86</v>
      </c>
      <c r="AY238" s="18" t="s">
        <v>191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84</v>
      </c>
      <c r="BK238" s="239">
        <f>ROUND(I238*H238,2)</f>
        <v>0</v>
      </c>
      <c r="BL238" s="18" t="s">
        <v>198</v>
      </c>
      <c r="BM238" s="238" t="s">
        <v>2196</v>
      </c>
    </row>
    <row r="239" spans="1:65" s="2" customFormat="1" ht="24.15" customHeight="1">
      <c r="A239" s="39"/>
      <c r="B239" s="40"/>
      <c r="C239" s="227" t="s">
        <v>432</v>
      </c>
      <c r="D239" s="227" t="s">
        <v>193</v>
      </c>
      <c r="E239" s="228" t="s">
        <v>2197</v>
      </c>
      <c r="F239" s="229" t="s">
        <v>2198</v>
      </c>
      <c r="G239" s="230" t="s">
        <v>400</v>
      </c>
      <c r="H239" s="231">
        <v>8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0.0251</v>
      </c>
      <c r="R239" s="236">
        <f>Q239*H239</f>
        <v>0.2008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198</v>
      </c>
      <c r="AT239" s="238" t="s">
        <v>193</v>
      </c>
      <c r="AU239" s="238" t="s">
        <v>86</v>
      </c>
      <c r="AY239" s="18" t="s">
        <v>191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84</v>
      </c>
      <c r="BK239" s="239">
        <f>ROUND(I239*H239,2)</f>
        <v>0</v>
      </c>
      <c r="BL239" s="18" t="s">
        <v>198</v>
      </c>
      <c r="BM239" s="238" t="s">
        <v>2199</v>
      </c>
    </row>
    <row r="240" spans="1:51" s="13" customFormat="1" ht="12">
      <c r="A240" s="13"/>
      <c r="B240" s="240"/>
      <c r="C240" s="241"/>
      <c r="D240" s="242" t="s">
        <v>200</v>
      </c>
      <c r="E240" s="243" t="s">
        <v>1</v>
      </c>
      <c r="F240" s="244" t="s">
        <v>2200</v>
      </c>
      <c r="G240" s="241"/>
      <c r="H240" s="245">
        <v>8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200</v>
      </c>
      <c r="AU240" s="251" t="s">
        <v>86</v>
      </c>
      <c r="AV240" s="13" t="s">
        <v>86</v>
      </c>
      <c r="AW240" s="13" t="s">
        <v>32</v>
      </c>
      <c r="AX240" s="13" t="s">
        <v>84</v>
      </c>
      <c r="AY240" s="251" t="s">
        <v>191</v>
      </c>
    </row>
    <row r="241" spans="1:65" s="2" customFormat="1" ht="24.15" customHeight="1">
      <c r="A241" s="39"/>
      <c r="B241" s="40"/>
      <c r="C241" s="227" t="s">
        <v>442</v>
      </c>
      <c r="D241" s="227" t="s">
        <v>193</v>
      </c>
      <c r="E241" s="228" t="s">
        <v>2201</v>
      </c>
      <c r="F241" s="229" t="s">
        <v>2202</v>
      </c>
      <c r="G241" s="230" t="s">
        <v>400</v>
      </c>
      <c r="H241" s="231">
        <v>9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41</v>
      </c>
      <c r="O241" s="92"/>
      <c r="P241" s="236">
        <f>O241*H241</f>
        <v>0</v>
      </c>
      <c r="Q241" s="236">
        <v>0.0206</v>
      </c>
      <c r="R241" s="236">
        <f>Q241*H241</f>
        <v>0.1854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198</v>
      </c>
      <c r="AT241" s="238" t="s">
        <v>193</v>
      </c>
      <c r="AU241" s="238" t="s">
        <v>86</v>
      </c>
      <c r="AY241" s="18" t="s">
        <v>191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84</v>
      </c>
      <c r="BK241" s="239">
        <f>ROUND(I241*H241,2)</f>
        <v>0</v>
      </c>
      <c r="BL241" s="18" t="s">
        <v>198</v>
      </c>
      <c r="BM241" s="238" t="s">
        <v>2203</v>
      </c>
    </row>
    <row r="242" spans="1:51" s="13" customFormat="1" ht="12">
      <c r="A242" s="13"/>
      <c r="B242" s="240"/>
      <c r="C242" s="241"/>
      <c r="D242" s="242" t="s">
        <v>200</v>
      </c>
      <c r="E242" s="243" t="s">
        <v>1</v>
      </c>
      <c r="F242" s="244" t="s">
        <v>2204</v>
      </c>
      <c r="G242" s="241"/>
      <c r="H242" s="245">
        <v>9</v>
      </c>
      <c r="I242" s="246"/>
      <c r="J242" s="241"/>
      <c r="K242" s="241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200</v>
      </c>
      <c r="AU242" s="251" t="s">
        <v>86</v>
      </c>
      <c r="AV242" s="13" t="s">
        <v>86</v>
      </c>
      <c r="AW242" s="13" t="s">
        <v>32</v>
      </c>
      <c r="AX242" s="13" t="s">
        <v>84</v>
      </c>
      <c r="AY242" s="251" t="s">
        <v>191</v>
      </c>
    </row>
    <row r="243" spans="1:65" s="2" customFormat="1" ht="24.15" customHeight="1">
      <c r="A243" s="39"/>
      <c r="B243" s="40"/>
      <c r="C243" s="227" t="s">
        <v>448</v>
      </c>
      <c r="D243" s="227" t="s">
        <v>193</v>
      </c>
      <c r="E243" s="228" t="s">
        <v>2205</v>
      </c>
      <c r="F243" s="229" t="s">
        <v>2206</v>
      </c>
      <c r="G243" s="230" t="s">
        <v>400</v>
      </c>
      <c r="H243" s="231">
        <v>22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41</v>
      </c>
      <c r="O243" s="92"/>
      <c r="P243" s="236">
        <f>O243*H243</f>
        <v>0</v>
      </c>
      <c r="Q243" s="236">
        <v>0.0105</v>
      </c>
      <c r="R243" s="236">
        <f>Q243*H243</f>
        <v>0.231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198</v>
      </c>
      <c r="AT243" s="238" t="s">
        <v>193</v>
      </c>
      <c r="AU243" s="238" t="s">
        <v>86</v>
      </c>
      <c r="AY243" s="18" t="s">
        <v>191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84</v>
      </c>
      <c r="BK243" s="239">
        <f>ROUND(I243*H243,2)</f>
        <v>0</v>
      </c>
      <c r="BL243" s="18" t="s">
        <v>198</v>
      </c>
      <c r="BM243" s="238" t="s">
        <v>2207</v>
      </c>
    </row>
    <row r="244" spans="1:51" s="13" customFormat="1" ht="12">
      <c r="A244" s="13"/>
      <c r="B244" s="240"/>
      <c r="C244" s="241"/>
      <c r="D244" s="242" t="s">
        <v>200</v>
      </c>
      <c r="E244" s="243" t="s">
        <v>1</v>
      </c>
      <c r="F244" s="244" t="s">
        <v>2208</v>
      </c>
      <c r="G244" s="241"/>
      <c r="H244" s="245">
        <v>22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200</v>
      </c>
      <c r="AU244" s="251" t="s">
        <v>86</v>
      </c>
      <c r="AV244" s="13" t="s">
        <v>86</v>
      </c>
      <c r="AW244" s="13" t="s">
        <v>32</v>
      </c>
      <c r="AX244" s="13" t="s">
        <v>84</v>
      </c>
      <c r="AY244" s="251" t="s">
        <v>191</v>
      </c>
    </row>
    <row r="245" spans="1:65" s="2" customFormat="1" ht="24.15" customHeight="1">
      <c r="A245" s="39"/>
      <c r="B245" s="40"/>
      <c r="C245" s="227" t="s">
        <v>453</v>
      </c>
      <c r="D245" s="227" t="s">
        <v>193</v>
      </c>
      <c r="E245" s="228" t="s">
        <v>2209</v>
      </c>
      <c r="F245" s="229" t="s">
        <v>2210</v>
      </c>
      <c r="G245" s="230" t="s">
        <v>400</v>
      </c>
      <c r="H245" s="231">
        <v>16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41</v>
      </c>
      <c r="O245" s="92"/>
      <c r="P245" s="236">
        <f>O245*H245</f>
        <v>0</v>
      </c>
      <c r="Q245" s="236">
        <v>0.0079</v>
      </c>
      <c r="R245" s="236">
        <f>Q245*H245</f>
        <v>0.1264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198</v>
      </c>
      <c r="AT245" s="238" t="s">
        <v>193</v>
      </c>
      <c r="AU245" s="238" t="s">
        <v>86</v>
      </c>
      <c r="AY245" s="18" t="s">
        <v>191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84</v>
      </c>
      <c r="BK245" s="239">
        <f>ROUND(I245*H245,2)</f>
        <v>0</v>
      </c>
      <c r="BL245" s="18" t="s">
        <v>198</v>
      </c>
      <c r="BM245" s="238" t="s">
        <v>2211</v>
      </c>
    </row>
    <row r="246" spans="1:51" s="13" customFormat="1" ht="12">
      <c r="A246" s="13"/>
      <c r="B246" s="240"/>
      <c r="C246" s="241"/>
      <c r="D246" s="242" t="s">
        <v>200</v>
      </c>
      <c r="E246" s="243" t="s">
        <v>1</v>
      </c>
      <c r="F246" s="244" t="s">
        <v>2212</v>
      </c>
      <c r="G246" s="241"/>
      <c r="H246" s="245">
        <v>16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200</v>
      </c>
      <c r="AU246" s="251" t="s">
        <v>86</v>
      </c>
      <c r="AV246" s="13" t="s">
        <v>86</v>
      </c>
      <c r="AW246" s="13" t="s">
        <v>32</v>
      </c>
      <c r="AX246" s="13" t="s">
        <v>84</v>
      </c>
      <c r="AY246" s="251" t="s">
        <v>191</v>
      </c>
    </row>
    <row r="247" spans="1:65" s="2" customFormat="1" ht="24.15" customHeight="1">
      <c r="A247" s="39"/>
      <c r="B247" s="40"/>
      <c r="C247" s="227" t="s">
        <v>460</v>
      </c>
      <c r="D247" s="227" t="s">
        <v>193</v>
      </c>
      <c r="E247" s="228" t="s">
        <v>2213</v>
      </c>
      <c r="F247" s="229" t="s">
        <v>2214</v>
      </c>
      <c r="G247" s="230" t="s">
        <v>400</v>
      </c>
      <c r="H247" s="231">
        <v>28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41</v>
      </c>
      <c r="O247" s="92"/>
      <c r="P247" s="236">
        <f>O247*H247</f>
        <v>0</v>
      </c>
      <c r="Q247" s="236">
        <v>0.005</v>
      </c>
      <c r="R247" s="236">
        <f>Q247*H247</f>
        <v>0.14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198</v>
      </c>
      <c r="AT247" s="238" t="s">
        <v>193</v>
      </c>
      <c r="AU247" s="238" t="s">
        <v>86</v>
      </c>
      <c r="AY247" s="18" t="s">
        <v>191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84</v>
      </c>
      <c r="BK247" s="239">
        <f>ROUND(I247*H247,2)</f>
        <v>0</v>
      </c>
      <c r="BL247" s="18" t="s">
        <v>198</v>
      </c>
      <c r="BM247" s="238" t="s">
        <v>2215</v>
      </c>
    </row>
    <row r="248" spans="1:51" s="13" customFormat="1" ht="12">
      <c r="A248" s="13"/>
      <c r="B248" s="240"/>
      <c r="C248" s="241"/>
      <c r="D248" s="242" t="s">
        <v>200</v>
      </c>
      <c r="E248" s="243" t="s">
        <v>1</v>
      </c>
      <c r="F248" s="244" t="s">
        <v>2216</v>
      </c>
      <c r="G248" s="241"/>
      <c r="H248" s="245">
        <v>28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200</v>
      </c>
      <c r="AU248" s="251" t="s">
        <v>86</v>
      </c>
      <c r="AV248" s="13" t="s">
        <v>86</v>
      </c>
      <c r="AW248" s="13" t="s">
        <v>32</v>
      </c>
      <c r="AX248" s="13" t="s">
        <v>84</v>
      </c>
      <c r="AY248" s="251" t="s">
        <v>191</v>
      </c>
    </row>
    <row r="249" spans="1:65" s="2" customFormat="1" ht="24.15" customHeight="1">
      <c r="A249" s="39"/>
      <c r="B249" s="40"/>
      <c r="C249" s="227" t="s">
        <v>467</v>
      </c>
      <c r="D249" s="227" t="s">
        <v>193</v>
      </c>
      <c r="E249" s="228" t="s">
        <v>2217</v>
      </c>
      <c r="F249" s="229" t="s">
        <v>2218</v>
      </c>
      <c r="G249" s="230" t="s">
        <v>400</v>
      </c>
      <c r="H249" s="231">
        <v>5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41</v>
      </c>
      <c r="O249" s="92"/>
      <c r="P249" s="236">
        <f>O249*H249</f>
        <v>0</v>
      </c>
      <c r="Q249" s="236">
        <v>0.003</v>
      </c>
      <c r="R249" s="236">
        <f>Q249*H249</f>
        <v>0.015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198</v>
      </c>
      <c r="AT249" s="238" t="s">
        <v>193</v>
      </c>
      <c r="AU249" s="238" t="s">
        <v>86</v>
      </c>
      <c r="AY249" s="18" t="s">
        <v>191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84</v>
      </c>
      <c r="BK249" s="239">
        <f>ROUND(I249*H249,2)</f>
        <v>0</v>
      </c>
      <c r="BL249" s="18" t="s">
        <v>198</v>
      </c>
      <c r="BM249" s="238" t="s">
        <v>2219</v>
      </c>
    </row>
    <row r="250" spans="1:51" s="13" customFormat="1" ht="12">
      <c r="A250" s="13"/>
      <c r="B250" s="240"/>
      <c r="C250" s="241"/>
      <c r="D250" s="242" t="s">
        <v>200</v>
      </c>
      <c r="E250" s="243" t="s">
        <v>1</v>
      </c>
      <c r="F250" s="244" t="s">
        <v>2220</v>
      </c>
      <c r="G250" s="241"/>
      <c r="H250" s="245">
        <v>5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200</v>
      </c>
      <c r="AU250" s="251" t="s">
        <v>86</v>
      </c>
      <c r="AV250" s="13" t="s">
        <v>86</v>
      </c>
      <c r="AW250" s="13" t="s">
        <v>32</v>
      </c>
      <c r="AX250" s="13" t="s">
        <v>84</v>
      </c>
      <c r="AY250" s="251" t="s">
        <v>191</v>
      </c>
    </row>
    <row r="251" spans="1:65" s="2" customFormat="1" ht="24.15" customHeight="1">
      <c r="A251" s="39"/>
      <c r="B251" s="40"/>
      <c r="C251" s="227" t="s">
        <v>474</v>
      </c>
      <c r="D251" s="227" t="s">
        <v>193</v>
      </c>
      <c r="E251" s="228" t="s">
        <v>2221</v>
      </c>
      <c r="F251" s="229" t="s">
        <v>2222</v>
      </c>
      <c r="G251" s="230" t="s">
        <v>400</v>
      </c>
      <c r="H251" s="231">
        <v>1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41</v>
      </c>
      <c r="O251" s="92"/>
      <c r="P251" s="236">
        <f>O251*H251</f>
        <v>0</v>
      </c>
      <c r="Q251" s="236">
        <v>0.0038</v>
      </c>
      <c r="R251" s="236">
        <f>Q251*H251</f>
        <v>0.0038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198</v>
      </c>
      <c r="AT251" s="238" t="s">
        <v>193</v>
      </c>
      <c r="AU251" s="238" t="s">
        <v>86</v>
      </c>
      <c r="AY251" s="18" t="s">
        <v>191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84</v>
      </c>
      <c r="BK251" s="239">
        <f>ROUND(I251*H251,2)</f>
        <v>0</v>
      </c>
      <c r="BL251" s="18" t="s">
        <v>198</v>
      </c>
      <c r="BM251" s="238" t="s">
        <v>2223</v>
      </c>
    </row>
    <row r="252" spans="1:51" s="13" customFormat="1" ht="12">
      <c r="A252" s="13"/>
      <c r="B252" s="240"/>
      <c r="C252" s="241"/>
      <c r="D252" s="242" t="s">
        <v>200</v>
      </c>
      <c r="E252" s="243" t="s">
        <v>1</v>
      </c>
      <c r="F252" s="244" t="s">
        <v>2224</v>
      </c>
      <c r="G252" s="241"/>
      <c r="H252" s="245">
        <v>1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200</v>
      </c>
      <c r="AU252" s="251" t="s">
        <v>86</v>
      </c>
      <c r="AV252" s="13" t="s">
        <v>86</v>
      </c>
      <c r="AW252" s="13" t="s">
        <v>32</v>
      </c>
      <c r="AX252" s="13" t="s">
        <v>84</v>
      </c>
      <c r="AY252" s="251" t="s">
        <v>191</v>
      </c>
    </row>
    <row r="253" spans="1:65" s="2" customFormat="1" ht="24.15" customHeight="1">
      <c r="A253" s="39"/>
      <c r="B253" s="40"/>
      <c r="C253" s="227" t="s">
        <v>478</v>
      </c>
      <c r="D253" s="227" t="s">
        <v>193</v>
      </c>
      <c r="E253" s="228" t="s">
        <v>2225</v>
      </c>
      <c r="F253" s="229" t="s">
        <v>2226</v>
      </c>
      <c r="G253" s="230" t="s">
        <v>289</v>
      </c>
      <c r="H253" s="231">
        <v>0.767</v>
      </c>
      <c r="I253" s="232"/>
      <c r="J253" s="233">
        <f>ROUND(I253*H253,2)</f>
        <v>0</v>
      </c>
      <c r="K253" s="229" t="s">
        <v>210</v>
      </c>
      <c r="L253" s="45"/>
      <c r="M253" s="234" t="s">
        <v>1</v>
      </c>
      <c r="N253" s="235" t="s">
        <v>41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198</v>
      </c>
      <c r="AT253" s="238" t="s">
        <v>193</v>
      </c>
      <c r="AU253" s="238" t="s">
        <v>86</v>
      </c>
      <c r="AY253" s="18" t="s">
        <v>191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84</v>
      </c>
      <c r="BK253" s="239">
        <f>ROUND(I253*H253,2)</f>
        <v>0</v>
      </c>
      <c r="BL253" s="18" t="s">
        <v>198</v>
      </c>
      <c r="BM253" s="238" t="s">
        <v>2227</v>
      </c>
    </row>
    <row r="254" spans="1:51" s="13" customFormat="1" ht="12">
      <c r="A254" s="13"/>
      <c r="B254" s="240"/>
      <c r="C254" s="241"/>
      <c r="D254" s="242" t="s">
        <v>200</v>
      </c>
      <c r="E254" s="243" t="s">
        <v>1</v>
      </c>
      <c r="F254" s="244" t="s">
        <v>2228</v>
      </c>
      <c r="G254" s="241"/>
      <c r="H254" s="245">
        <v>0.767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200</v>
      </c>
      <c r="AU254" s="251" t="s">
        <v>86</v>
      </c>
      <c r="AV254" s="13" t="s">
        <v>86</v>
      </c>
      <c r="AW254" s="13" t="s">
        <v>32</v>
      </c>
      <c r="AX254" s="13" t="s">
        <v>84</v>
      </c>
      <c r="AY254" s="251" t="s">
        <v>191</v>
      </c>
    </row>
    <row r="255" spans="1:65" s="2" customFormat="1" ht="24.15" customHeight="1">
      <c r="A255" s="39"/>
      <c r="B255" s="40"/>
      <c r="C255" s="284" t="s">
        <v>482</v>
      </c>
      <c r="D255" s="284" t="s">
        <v>310</v>
      </c>
      <c r="E255" s="285" t="s">
        <v>2229</v>
      </c>
      <c r="F255" s="286" t="s">
        <v>2230</v>
      </c>
      <c r="G255" s="287" t="s">
        <v>289</v>
      </c>
      <c r="H255" s="288">
        <v>0.844</v>
      </c>
      <c r="I255" s="289"/>
      <c r="J255" s="290">
        <f>ROUND(I255*H255,2)</f>
        <v>0</v>
      </c>
      <c r="K255" s="286" t="s">
        <v>1</v>
      </c>
      <c r="L255" s="291"/>
      <c r="M255" s="292" t="s">
        <v>1</v>
      </c>
      <c r="N255" s="293" t="s">
        <v>41</v>
      </c>
      <c r="O255" s="92"/>
      <c r="P255" s="236">
        <f>O255*H255</f>
        <v>0</v>
      </c>
      <c r="Q255" s="236">
        <v>1</v>
      </c>
      <c r="R255" s="236">
        <f>Q255*H255</f>
        <v>0.844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247</v>
      </c>
      <c r="AT255" s="238" t="s">
        <v>310</v>
      </c>
      <c r="AU255" s="238" t="s">
        <v>86</v>
      </c>
      <c r="AY255" s="18" t="s">
        <v>191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84</v>
      </c>
      <c r="BK255" s="239">
        <f>ROUND(I255*H255,2)</f>
        <v>0</v>
      </c>
      <c r="BL255" s="18" t="s">
        <v>198</v>
      </c>
      <c r="BM255" s="238" t="s">
        <v>2231</v>
      </c>
    </row>
    <row r="256" spans="1:51" s="13" customFormat="1" ht="12">
      <c r="A256" s="13"/>
      <c r="B256" s="240"/>
      <c r="C256" s="241"/>
      <c r="D256" s="242" t="s">
        <v>200</v>
      </c>
      <c r="E256" s="241"/>
      <c r="F256" s="244" t="s">
        <v>2232</v>
      </c>
      <c r="G256" s="241"/>
      <c r="H256" s="245">
        <v>0.844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200</v>
      </c>
      <c r="AU256" s="251" t="s">
        <v>86</v>
      </c>
      <c r="AV256" s="13" t="s">
        <v>86</v>
      </c>
      <c r="AW256" s="13" t="s">
        <v>4</v>
      </c>
      <c r="AX256" s="13" t="s">
        <v>84</v>
      </c>
      <c r="AY256" s="251" t="s">
        <v>191</v>
      </c>
    </row>
    <row r="257" spans="1:63" s="12" customFormat="1" ht="22.8" customHeight="1">
      <c r="A257" s="12"/>
      <c r="B257" s="211"/>
      <c r="C257" s="212"/>
      <c r="D257" s="213" t="s">
        <v>75</v>
      </c>
      <c r="E257" s="225" t="s">
        <v>1062</v>
      </c>
      <c r="F257" s="225" t="s">
        <v>1063</v>
      </c>
      <c r="G257" s="212"/>
      <c r="H257" s="212"/>
      <c r="I257" s="215"/>
      <c r="J257" s="226">
        <f>BK257</f>
        <v>0</v>
      </c>
      <c r="K257" s="212"/>
      <c r="L257" s="217"/>
      <c r="M257" s="218"/>
      <c r="N257" s="219"/>
      <c r="O257" s="219"/>
      <c r="P257" s="220">
        <f>P258</f>
        <v>0</v>
      </c>
      <c r="Q257" s="219"/>
      <c r="R257" s="220">
        <f>R258</f>
        <v>0</v>
      </c>
      <c r="S257" s="219"/>
      <c r="T257" s="221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2" t="s">
        <v>84</v>
      </c>
      <c r="AT257" s="223" t="s">
        <v>75</v>
      </c>
      <c r="AU257" s="223" t="s">
        <v>84</v>
      </c>
      <c r="AY257" s="222" t="s">
        <v>191</v>
      </c>
      <c r="BK257" s="224">
        <f>BK258</f>
        <v>0</v>
      </c>
    </row>
    <row r="258" spans="1:65" s="2" customFormat="1" ht="16.5" customHeight="1">
      <c r="A258" s="39"/>
      <c r="B258" s="40"/>
      <c r="C258" s="227" t="s">
        <v>502</v>
      </c>
      <c r="D258" s="227" t="s">
        <v>193</v>
      </c>
      <c r="E258" s="228" t="s">
        <v>1065</v>
      </c>
      <c r="F258" s="229" t="s">
        <v>1066</v>
      </c>
      <c r="G258" s="230" t="s">
        <v>289</v>
      </c>
      <c r="H258" s="231">
        <v>1027.05</v>
      </c>
      <c r="I258" s="232"/>
      <c r="J258" s="233">
        <f>ROUND(I258*H258,2)</f>
        <v>0</v>
      </c>
      <c r="K258" s="229" t="s">
        <v>210</v>
      </c>
      <c r="L258" s="45"/>
      <c r="M258" s="298" t="s">
        <v>1</v>
      </c>
      <c r="N258" s="299" t="s">
        <v>41</v>
      </c>
      <c r="O258" s="300"/>
      <c r="P258" s="301">
        <f>O258*H258</f>
        <v>0</v>
      </c>
      <c r="Q258" s="301">
        <v>0</v>
      </c>
      <c r="R258" s="301">
        <f>Q258*H258</f>
        <v>0</v>
      </c>
      <c r="S258" s="301">
        <v>0</v>
      </c>
      <c r="T258" s="302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198</v>
      </c>
      <c r="AT258" s="238" t="s">
        <v>193</v>
      </c>
      <c r="AU258" s="238" t="s">
        <v>86</v>
      </c>
      <c r="AY258" s="18" t="s">
        <v>191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84</v>
      </c>
      <c r="BK258" s="239">
        <f>ROUND(I258*H258,2)</f>
        <v>0</v>
      </c>
      <c r="BL258" s="18" t="s">
        <v>198</v>
      </c>
      <c r="BM258" s="238" t="s">
        <v>2233</v>
      </c>
    </row>
    <row r="259" spans="1:31" s="2" customFormat="1" ht="6.95" customHeight="1">
      <c r="A259" s="39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45"/>
      <c r="M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</sheetData>
  <sheetProtection password="CC35" sheet="1" objects="1" scenarios="1" formatColumns="0" formatRows="0" autoFilter="0"/>
  <autoFilter ref="C121:K25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2236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ROUND((SUM(BE129:BE247)),2)</f>
        <v>0</v>
      </c>
      <c r="G35" s="39"/>
      <c r="H35" s="39"/>
      <c r="I35" s="165">
        <v>0.21</v>
      </c>
      <c r="J35" s="164">
        <f>ROUND(((SUM(BE129:BE247))*I35),2)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ROUND((SUM(BF129:BF247)),2)</f>
        <v>0</v>
      </c>
      <c r="G36" s="39"/>
      <c r="H36" s="39"/>
      <c r="I36" s="165">
        <v>0.15</v>
      </c>
      <c r="J36" s="164">
        <f>ROUND(((SUM(BF129:BF247))*I36),2)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ROUND((SUM(BG129:BG247)),2)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ROUND((SUM(BH129:BH247)),2)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ROUND((SUM(BI129:BI247)),2)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D.1.4.A - Zdravotně technické 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150</v>
      </c>
      <c r="E99" s="192"/>
      <c r="F99" s="192"/>
      <c r="G99" s="192"/>
      <c r="H99" s="192"/>
      <c r="I99" s="192"/>
      <c r="J99" s="193">
        <f>J130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151</v>
      </c>
      <c r="E100" s="197"/>
      <c r="F100" s="197"/>
      <c r="G100" s="197"/>
      <c r="H100" s="197"/>
      <c r="I100" s="197"/>
      <c r="J100" s="198">
        <f>J131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154</v>
      </c>
      <c r="E101" s="197"/>
      <c r="F101" s="197"/>
      <c r="G101" s="197"/>
      <c r="H101" s="197"/>
      <c r="I101" s="197"/>
      <c r="J101" s="198">
        <f>J138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157</v>
      </c>
      <c r="E102" s="197"/>
      <c r="F102" s="197"/>
      <c r="G102" s="197"/>
      <c r="H102" s="197"/>
      <c r="I102" s="197"/>
      <c r="J102" s="198">
        <f>J140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161</v>
      </c>
      <c r="E103" s="192"/>
      <c r="F103" s="192"/>
      <c r="G103" s="192"/>
      <c r="H103" s="192"/>
      <c r="I103" s="192"/>
      <c r="J103" s="193">
        <f>J148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4"/>
      <c r="D104" s="196" t="s">
        <v>2237</v>
      </c>
      <c r="E104" s="197"/>
      <c r="F104" s="197"/>
      <c r="G104" s="197"/>
      <c r="H104" s="197"/>
      <c r="I104" s="197"/>
      <c r="J104" s="198">
        <f>J149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2238</v>
      </c>
      <c r="E105" s="197"/>
      <c r="F105" s="197"/>
      <c r="G105" s="197"/>
      <c r="H105" s="197"/>
      <c r="I105" s="197"/>
      <c r="J105" s="198">
        <f>J175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2239</v>
      </c>
      <c r="E106" s="197"/>
      <c r="F106" s="197"/>
      <c r="G106" s="197"/>
      <c r="H106" s="197"/>
      <c r="I106" s="197"/>
      <c r="J106" s="198">
        <f>J210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2240</v>
      </c>
      <c r="E107" s="197"/>
      <c r="F107" s="197"/>
      <c r="G107" s="197"/>
      <c r="H107" s="197"/>
      <c r="I107" s="197"/>
      <c r="J107" s="198">
        <f>J241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176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4" t="str">
        <f>E7</f>
        <v>Správní objekt tenisových kurtů Kyselka, Bílina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143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4" t="s">
        <v>2234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2235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D.1.4.A - Zdravotně technické instalace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Kyselka 410, Mostecké Předměstí, Bílina</v>
      </c>
      <c r="G123" s="41"/>
      <c r="H123" s="41"/>
      <c r="I123" s="33" t="s">
        <v>22</v>
      </c>
      <c r="J123" s="80" t="str">
        <f>IF(J14="","",J14)</f>
        <v>22. 5. 2023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>Město Bílina, Břežánská 50/4, Bílina</v>
      </c>
      <c r="G125" s="41"/>
      <c r="H125" s="41"/>
      <c r="I125" s="33" t="s">
        <v>30</v>
      </c>
      <c r="J125" s="37" t="str">
        <f>E23</f>
        <v>Ing. arch. Jan Heller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0"/>
      <c r="B128" s="201"/>
      <c r="C128" s="202" t="s">
        <v>177</v>
      </c>
      <c r="D128" s="203" t="s">
        <v>61</v>
      </c>
      <c r="E128" s="203" t="s">
        <v>57</v>
      </c>
      <c r="F128" s="203" t="s">
        <v>58</v>
      </c>
      <c r="G128" s="203" t="s">
        <v>178</v>
      </c>
      <c r="H128" s="203" t="s">
        <v>179</v>
      </c>
      <c r="I128" s="203" t="s">
        <v>180</v>
      </c>
      <c r="J128" s="203" t="s">
        <v>147</v>
      </c>
      <c r="K128" s="204" t="s">
        <v>181</v>
      </c>
      <c r="L128" s="205"/>
      <c r="M128" s="101" t="s">
        <v>1</v>
      </c>
      <c r="N128" s="102" t="s">
        <v>40</v>
      </c>
      <c r="O128" s="102" t="s">
        <v>182</v>
      </c>
      <c r="P128" s="102" t="s">
        <v>183</v>
      </c>
      <c r="Q128" s="102" t="s">
        <v>184</v>
      </c>
      <c r="R128" s="102" t="s">
        <v>185</v>
      </c>
      <c r="S128" s="102" t="s">
        <v>186</v>
      </c>
      <c r="T128" s="103" t="s">
        <v>187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63" s="2" customFormat="1" ht="22.8" customHeight="1">
      <c r="A129" s="39"/>
      <c r="B129" s="40"/>
      <c r="C129" s="108" t="s">
        <v>188</v>
      </c>
      <c r="D129" s="41"/>
      <c r="E129" s="41"/>
      <c r="F129" s="41"/>
      <c r="G129" s="41"/>
      <c r="H129" s="41"/>
      <c r="I129" s="41"/>
      <c r="J129" s="206">
        <f>BK129</f>
        <v>0</v>
      </c>
      <c r="K129" s="41"/>
      <c r="L129" s="45"/>
      <c r="M129" s="104"/>
      <c r="N129" s="207"/>
      <c r="O129" s="105"/>
      <c r="P129" s="208">
        <f>P130+P148</f>
        <v>0</v>
      </c>
      <c r="Q129" s="105"/>
      <c r="R129" s="208">
        <f>R130+R148</f>
        <v>0.017390000000000003</v>
      </c>
      <c r="S129" s="105"/>
      <c r="T129" s="209">
        <f>T130+T148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149</v>
      </c>
      <c r="BK129" s="210">
        <f>BK130+BK148</f>
        <v>0</v>
      </c>
    </row>
    <row r="130" spans="1:63" s="12" customFormat="1" ht="25.9" customHeight="1">
      <c r="A130" s="12"/>
      <c r="B130" s="211"/>
      <c r="C130" s="212"/>
      <c r="D130" s="213" t="s">
        <v>75</v>
      </c>
      <c r="E130" s="214" t="s">
        <v>189</v>
      </c>
      <c r="F130" s="214" t="s">
        <v>190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P131+P138+P140</f>
        <v>0</v>
      </c>
      <c r="Q130" s="219"/>
      <c r="R130" s="220">
        <f>R131+R138+R140</f>
        <v>0.017390000000000003</v>
      </c>
      <c r="S130" s="219"/>
      <c r="T130" s="221">
        <f>T131+T138+T140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84</v>
      </c>
      <c r="AT130" s="223" t="s">
        <v>75</v>
      </c>
      <c r="AU130" s="223" t="s">
        <v>76</v>
      </c>
      <c r="AY130" s="222" t="s">
        <v>191</v>
      </c>
      <c r="BK130" s="224">
        <f>BK131+BK138+BK140</f>
        <v>0</v>
      </c>
    </row>
    <row r="131" spans="1:63" s="12" customFormat="1" ht="22.8" customHeight="1">
      <c r="A131" s="12"/>
      <c r="B131" s="211"/>
      <c r="C131" s="212"/>
      <c r="D131" s="213" t="s">
        <v>75</v>
      </c>
      <c r="E131" s="225" t="s">
        <v>84</v>
      </c>
      <c r="F131" s="225" t="s">
        <v>192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SUM(P132:P137)</f>
        <v>0</v>
      </c>
      <c r="Q131" s="219"/>
      <c r="R131" s="220">
        <f>SUM(R132:R137)</f>
        <v>0</v>
      </c>
      <c r="S131" s="219"/>
      <c r="T131" s="221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84</v>
      </c>
      <c r="AT131" s="223" t="s">
        <v>75</v>
      </c>
      <c r="AU131" s="223" t="s">
        <v>84</v>
      </c>
      <c r="AY131" s="222" t="s">
        <v>191</v>
      </c>
      <c r="BK131" s="224">
        <f>SUM(BK132:BK137)</f>
        <v>0</v>
      </c>
    </row>
    <row r="132" spans="1:65" s="2" customFormat="1" ht="33" customHeight="1">
      <c r="A132" s="39"/>
      <c r="B132" s="40"/>
      <c r="C132" s="227" t="s">
        <v>84</v>
      </c>
      <c r="D132" s="227" t="s">
        <v>193</v>
      </c>
      <c r="E132" s="228" t="s">
        <v>2241</v>
      </c>
      <c r="F132" s="229" t="s">
        <v>2242</v>
      </c>
      <c r="G132" s="230" t="s">
        <v>209</v>
      </c>
      <c r="H132" s="231">
        <v>41.44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198</v>
      </c>
      <c r="AT132" s="238" t="s">
        <v>193</v>
      </c>
      <c r="AU132" s="238" t="s">
        <v>86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198</v>
      </c>
      <c r="BM132" s="238" t="s">
        <v>2243</v>
      </c>
    </row>
    <row r="133" spans="1:65" s="2" customFormat="1" ht="33" customHeight="1">
      <c r="A133" s="39"/>
      <c r="B133" s="40"/>
      <c r="C133" s="227" t="s">
        <v>86</v>
      </c>
      <c r="D133" s="227" t="s">
        <v>193</v>
      </c>
      <c r="E133" s="228" t="s">
        <v>2244</v>
      </c>
      <c r="F133" s="229" t="s">
        <v>2245</v>
      </c>
      <c r="G133" s="230" t="s">
        <v>209</v>
      </c>
      <c r="H133" s="231">
        <v>2.96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198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198</v>
      </c>
      <c r="BM133" s="238" t="s">
        <v>2246</v>
      </c>
    </row>
    <row r="134" spans="1:65" s="2" customFormat="1" ht="24.15" customHeight="1">
      <c r="A134" s="39"/>
      <c r="B134" s="40"/>
      <c r="C134" s="227" t="s">
        <v>206</v>
      </c>
      <c r="D134" s="227" t="s">
        <v>193</v>
      </c>
      <c r="E134" s="228" t="s">
        <v>287</v>
      </c>
      <c r="F134" s="229" t="s">
        <v>288</v>
      </c>
      <c r="G134" s="230" t="s">
        <v>289</v>
      </c>
      <c r="H134" s="231">
        <v>5.92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198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198</v>
      </c>
      <c r="BM134" s="238" t="s">
        <v>2247</v>
      </c>
    </row>
    <row r="135" spans="1:65" s="2" customFormat="1" ht="16.5" customHeight="1">
      <c r="A135" s="39"/>
      <c r="B135" s="40"/>
      <c r="C135" s="227" t="s">
        <v>198</v>
      </c>
      <c r="D135" s="227" t="s">
        <v>193</v>
      </c>
      <c r="E135" s="228" t="s">
        <v>2248</v>
      </c>
      <c r="F135" s="229" t="s">
        <v>2249</v>
      </c>
      <c r="G135" s="230" t="s">
        <v>209</v>
      </c>
      <c r="H135" s="231">
        <v>2.96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198</v>
      </c>
      <c r="AT135" s="238" t="s">
        <v>193</v>
      </c>
      <c r="AU135" s="238" t="s">
        <v>86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198</v>
      </c>
      <c r="BM135" s="238" t="s">
        <v>2250</v>
      </c>
    </row>
    <row r="136" spans="1:65" s="2" customFormat="1" ht="24.15" customHeight="1">
      <c r="A136" s="39"/>
      <c r="B136" s="40"/>
      <c r="C136" s="227" t="s">
        <v>221</v>
      </c>
      <c r="D136" s="227" t="s">
        <v>193</v>
      </c>
      <c r="E136" s="228" t="s">
        <v>294</v>
      </c>
      <c r="F136" s="229" t="s">
        <v>295</v>
      </c>
      <c r="G136" s="230" t="s">
        <v>209</v>
      </c>
      <c r="H136" s="231">
        <v>29.6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198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198</v>
      </c>
      <c r="BM136" s="238" t="s">
        <v>2251</v>
      </c>
    </row>
    <row r="137" spans="1:65" s="2" customFormat="1" ht="24.15" customHeight="1">
      <c r="A137" s="39"/>
      <c r="B137" s="40"/>
      <c r="C137" s="227" t="s">
        <v>233</v>
      </c>
      <c r="D137" s="227" t="s">
        <v>193</v>
      </c>
      <c r="E137" s="228" t="s">
        <v>2252</v>
      </c>
      <c r="F137" s="229" t="s">
        <v>2253</v>
      </c>
      <c r="G137" s="230" t="s">
        <v>209</v>
      </c>
      <c r="H137" s="231">
        <v>8.88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198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198</v>
      </c>
      <c r="BM137" s="238" t="s">
        <v>2254</v>
      </c>
    </row>
    <row r="138" spans="1:63" s="12" customFormat="1" ht="22.8" customHeight="1">
      <c r="A138" s="12"/>
      <c r="B138" s="211"/>
      <c r="C138" s="212"/>
      <c r="D138" s="213" t="s">
        <v>75</v>
      </c>
      <c r="E138" s="225" t="s">
        <v>198</v>
      </c>
      <c r="F138" s="225" t="s">
        <v>565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P139</f>
        <v>0</v>
      </c>
      <c r="Q138" s="219"/>
      <c r="R138" s="220">
        <f>R139</f>
        <v>0</v>
      </c>
      <c r="S138" s="219"/>
      <c r="T138" s="22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84</v>
      </c>
      <c r="AT138" s="223" t="s">
        <v>75</v>
      </c>
      <c r="AU138" s="223" t="s">
        <v>84</v>
      </c>
      <c r="AY138" s="222" t="s">
        <v>191</v>
      </c>
      <c r="BK138" s="224">
        <f>BK139</f>
        <v>0</v>
      </c>
    </row>
    <row r="139" spans="1:65" s="2" customFormat="1" ht="16.5" customHeight="1">
      <c r="A139" s="39"/>
      <c r="B139" s="40"/>
      <c r="C139" s="227" t="s">
        <v>242</v>
      </c>
      <c r="D139" s="227" t="s">
        <v>193</v>
      </c>
      <c r="E139" s="228" t="s">
        <v>2255</v>
      </c>
      <c r="F139" s="229" t="s">
        <v>2256</v>
      </c>
      <c r="G139" s="230" t="s">
        <v>209</v>
      </c>
      <c r="H139" s="231">
        <v>2.96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198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198</v>
      </c>
      <c r="BM139" s="238" t="s">
        <v>2257</v>
      </c>
    </row>
    <row r="140" spans="1:63" s="12" customFormat="1" ht="22.8" customHeight="1">
      <c r="A140" s="12"/>
      <c r="B140" s="211"/>
      <c r="C140" s="212"/>
      <c r="D140" s="213" t="s">
        <v>75</v>
      </c>
      <c r="E140" s="225" t="s">
        <v>247</v>
      </c>
      <c r="F140" s="225" t="s">
        <v>821</v>
      </c>
      <c r="G140" s="212"/>
      <c r="H140" s="212"/>
      <c r="I140" s="215"/>
      <c r="J140" s="226">
        <f>BK140</f>
        <v>0</v>
      </c>
      <c r="K140" s="212"/>
      <c r="L140" s="217"/>
      <c r="M140" s="218"/>
      <c r="N140" s="219"/>
      <c r="O140" s="219"/>
      <c r="P140" s="220">
        <f>SUM(P141:P147)</f>
        <v>0</v>
      </c>
      <c r="Q140" s="219"/>
      <c r="R140" s="220">
        <f>SUM(R141:R147)</f>
        <v>0.017390000000000003</v>
      </c>
      <c r="S140" s="219"/>
      <c r="T140" s="221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84</v>
      </c>
      <c r="AT140" s="223" t="s">
        <v>75</v>
      </c>
      <c r="AU140" s="223" t="s">
        <v>84</v>
      </c>
      <c r="AY140" s="222" t="s">
        <v>191</v>
      </c>
      <c r="BK140" s="224">
        <f>SUM(BK141:BK147)</f>
        <v>0</v>
      </c>
    </row>
    <row r="141" spans="1:65" s="2" customFormat="1" ht="24.15" customHeight="1">
      <c r="A141" s="39"/>
      <c r="B141" s="40"/>
      <c r="C141" s="227" t="s">
        <v>247</v>
      </c>
      <c r="D141" s="227" t="s">
        <v>193</v>
      </c>
      <c r="E141" s="228" t="s">
        <v>2258</v>
      </c>
      <c r="F141" s="229" t="s">
        <v>2259</v>
      </c>
      <c r="G141" s="230" t="s">
        <v>336</v>
      </c>
      <c r="H141" s="231">
        <v>37</v>
      </c>
      <c r="I141" s="232"/>
      <c r="J141" s="233">
        <f>ROUND(I141*H141,2)</f>
        <v>0</v>
      </c>
      <c r="K141" s="229" t="s">
        <v>210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198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198</v>
      </c>
      <c r="BM141" s="238" t="s">
        <v>2260</v>
      </c>
    </row>
    <row r="142" spans="1:65" s="2" customFormat="1" ht="16.5" customHeight="1">
      <c r="A142" s="39"/>
      <c r="B142" s="40"/>
      <c r="C142" s="227" t="s">
        <v>252</v>
      </c>
      <c r="D142" s="227" t="s">
        <v>193</v>
      </c>
      <c r="E142" s="228" t="s">
        <v>2261</v>
      </c>
      <c r="F142" s="229" t="s">
        <v>2262</v>
      </c>
      <c r="G142" s="230" t="s">
        <v>336</v>
      </c>
      <c r="H142" s="231">
        <v>37</v>
      </c>
      <c r="I142" s="232"/>
      <c r="J142" s="233">
        <f>ROUND(I142*H142,2)</f>
        <v>0</v>
      </c>
      <c r="K142" s="229" t="s">
        <v>210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198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198</v>
      </c>
      <c r="BM142" s="238" t="s">
        <v>2263</v>
      </c>
    </row>
    <row r="143" spans="1:65" s="2" customFormat="1" ht="24.15" customHeight="1">
      <c r="A143" s="39"/>
      <c r="B143" s="40"/>
      <c r="C143" s="227" t="s">
        <v>260</v>
      </c>
      <c r="D143" s="227" t="s">
        <v>193</v>
      </c>
      <c r="E143" s="228" t="s">
        <v>2264</v>
      </c>
      <c r="F143" s="229" t="s">
        <v>2265</v>
      </c>
      <c r="G143" s="230" t="s">
        <v>336</v>
      </c>
      <c r="H143" s="231">
        <v>37</v>
      </c>
      <c r="I143" s="232"/>
      <c r="J143" s="233">
        <f>ROUND(I143*H143,2)</f>
        <v>0</v>
      </c>
      <c r="K143" s="229" t="s">
        <v>210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198</v>
      </c>
      <c r="AT143" s="238" t="s">
        <v>193</v>
      </c>
      <c r="AU143" s="238" t="s">
        <v>86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198</v>
      </c>
      <c r="BM143" s="238" t="s">
        <v>2266</v>
      </c>
    </row>
    <row r="144" spans="1:65" s="2" customFormat="1" ht="16.5" customHeight="1">
      <c r="A144" s="39"/>
      <c r="B144" s="40"/>
      <c r="C144" s="284" t="s">
        <v>265</v>
      </c>
      <c r="D144" s="284" t="s">
        <v>310</v>
      </c>
      <c r="E144" s="285" t="s">
        <v>2267</v>
      </c>
      <c r="F144" s="286" t="s">
        <v>2268</v>
      </c>
      <c r="G144" s="287" t="s">
        <v>336</v>
      </c>
      <c r="H144" s="288">
        <v>37</v>
      </c>
      <c r="I144" s="289"/>
      <c r="J144" s="290">
        <f>ROUND(I144*H144,2)</f>
        <v>0</v>
      </c>
      <c r="K144" s="286" t="s">
        <v>1</v>
      </c>
      <c r="L144" s="291"/>
      <c r="M144" s="292" t="s">
        <v>1</v>
      </c>
      <c r="N144" s="293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247</v>
      </c>
      <c r="AT144" s="238" t="s">
        <v>310</v>
      </c>
      <c r="AU144" s="238" t="s">
        <v>86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198</v>
      </c>
      <c r="BM144" s="238" t="s">
        <v>2269</v>
      </c>
    </row>
    <row r="145" spans="1:65" s="2" customFormat="1" ht="16.5" customHeight="1">
      <c r="A145" s="39"/>
      <c r="B145" s="40"/>
      <c r="C145" s="227" t="s">
        <v>270</v>
      </c>
      <c r="D145" s="227" t="s">
        <v>193</v>
      </c>
      <c r="E145" s="228" t="s">
        <v>2270</v>
      </c>
      <c r="F145" s="229" t="s">
        <v>2271</v>
      </c>
      <c r="G145" s="230" t="s">
        <v>336</v>
      </c>
      <c r="H145" s="231">
        <v>37</v>
      </c>
      <c r="I145" s="232"/>
      <c r="J145" s="233">
        <f>ROUND(I145*H145,2)</f>
        <v>0</v>
      </c>
      <c r="K145" s="229" t="s">
        <v>210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0.00019</v>
      </c>
      <c r="R145" s="236">
        <f>Q145*H145</f>
        <v>0.007030000000000001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198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198</v>
      </c>
      <c r="BM145" s="238" t="s">
        <v>2272</v>
      </c>
    </row>
    <row r="146" spans="1:65" s="2" customFormat="1" ht="24.15" customHeight="1">
      <c r="A146" s="39"/>
      <c r="B146" s="40"/>
      <c r="C146" s="227" t="s">
        <v>952</v>
      </c>
      <c r="D146" s="227" t="s">
        <v>193</v>
      </c>
      <c r="E146" s="228" t="s">
        <v>2273</v>
      </c>
      <c r="F146" s="229" t="s">
        <v>2274</v>
      </c>
      <c r="G146" s="230" t="s">
        <v>336</v>
      </c>
      <c r="H146" s="231">
        <v>37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0.00019</v>
      </c>
      <c r="R146" s="236">
        <f>Q146*H146</f>
        <v>0.007030000000000001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198</v>
      </c>
      <c r="AT146" s="238" t="s">
        <v>193</v>
      </c>
      <c r="AU146" s="238" t="s">
        <v>86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198</v>
      </c>
      <c r="BM146" s="238" t="s">
        <v>2275</v>
      </c>
    </row>
    <row r="147" spans="1:65" s="2" customFormat="1" ht="21.75" customHeight="1">
      <c r="A147" s="39"/>
      <c r="B147" s="40"/>
      <c r="C147" s="227" t="s">
        <v>286</v>
      </c>
      <c r="D147" s="227" t="s">
        <v>193</v>
      </c>
      <c r="E147" s="228" t="s">
        <v>2276</v>
      </c>
      <c r="F147" s="229" t="s">
        <v>2277</v>
      </c>
      <c r="G147" s="230" t="s">
        <v>336</v>
      </c>
      <c r="H147" s="231">
        <v>37</v>
      </c>
      <c r="I147" s="232"/>
      <c r="J147" s="233">
        <f>ROUND(I147*H147,2)</f>
        <v>0</v>
      </c>
      <c r="K147" s="229" t="s">
        <v>210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9E-05</v>
      </c>
      <c r="R147" s="236">
        <f>Q147*H147</f>
        <v>0.00333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198</v>
      </c>
      <c r="AT147" s="238" t="s">
        <v>193</v>
      </c>
      <c r="AU147" s="238" t="s">
        <v>86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198</v>
      </c>
      <c r="BM147" s="238" t="s">
        <v>2278</v>
      </c>
    </row>
    <row r="148" spans="1:63" s="12" customFormat="1" ht="25.9" customHeight="1">
      <c r="A148" s="12"/>
      <c r="B148" s="211"/>
      <c r="C148" s="212"/>
      <c r="D148" s="213" t="s">
        <v>75</v>
      </c>
      <c r="E148" s="214" t="s">
        <v>1068</v>
      </c>
      <c r="F148" s="214" t="s">
        <v>1069</v>
      </c>
      <c r="G148" s="212"/>
      <c r="H148" s="212"/>
      <c r="I148" s="215"/>
      <c r="J148" s="216">
        <f>BK148</f>
        <v>0</v>
      </c>
      <c r="K148" s="212"/>
      <c r="L148" s="217"/>
      <c r="M148" s="218"/>
      <c r="N148" s="219"/>
      <c r="O148" s="219"/>
      <c r="P148" s="220">
        <f>P149+P175+P210+P241</f>
        <v>0</v>
      </c>
      <c r="Q148" s="219"/>
      <c r="R148" s="220">
        <f>R149+R175+R210+R241</f>
        <v>0</v>
      </c>
      <c r="S148" s="219"/>
      <c r="T148" s="221">
        <f>T149+T175+T210+T241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86</v>
      </c>
      <c r="AT148" s="223" t="s">
        <v>75</v>
      </c>
      <c r="AU148" s="223" t="s">
        <v>76</v>
      </c>
      <c r="AY148" s="222" t="s">
        <v>191</v>
      </c>
      <c r="BK148" s="224">
        <f>BK149+BK175+BK210+BK241</f>
        <v>0</v>
      </c>
    </row>
    <row r="149" spans="1:63" s="12" customFormat="1" ht="22.8" customHeight="1">
      <c r="A149" s="12"/>
      <c r="B149" s="211"/>
      <c r="C149" s="212"/>
      <c r="D149" s="213" t="s">
        <v>75</v>
      </c>
      <c r="E149" s="225" t="s">
        <v>2279</v>
      </c>
      <c r="F149" s="225" t="s">
        <v>2280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SUM(P150:P174)</f>
        <v>0</v>
      </c>
      <c r="Q149" s="219"/>
      <c r="R149" s="220">
        <f>SUM(R150:R174)</f>
        <v>0</v>
      </c>
      <c r="S149" s="219"/>
      <c r="T149" s="221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84</v>
      </c>
      <c r="AT149" s="223" t="s">
        <v>75</v>
      </c>
      <c r="AU149" s="223" t="s">
        <v>84</v>
      </c>
      <c r="AY149" s="222" t="s">
        <v>191</v>
      </c>
      <c r="BK149" s="224">
        <f>SUM(BK150:BK174)</f>
        <v>0</v>
      </c>
    </row>
    <row r="150" spans="1:65" s="2" customFormat="1" ht="21.75" customHeight="1">
      <c r="A150" s="39"/>
      <c r="B150" s="40"/>
      <c r="C150" s="227" t="s">
        <v>293</v>
      </c>
      <c r="D150" s="227" t="s">
        <v>193</v>
      </c>
      <c r="E150" s="228" t="s">
        <v>2281</v>
      </c>
      <c r="F150" s="229" t="s">
        <v>2282</v>
      </c>
      <c r="G150" s="230" t="s">
        <v>336</v>
      </c>
      <c r="H150" s="231">
        <v>43.89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309</v>
      </c>
      <c r="AT150" s="238" t="s">
        <v>193</v>
      </c>
      <c r="AU150" s="238" t="s">
        <v>86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309</v>
      </c>
      <c r="BM150" s="238" t="s">
        <v>2283</v>
      </c>
    </row>
    <row r="151" spans="1:65" s="2" customFormat="1" ht="21.75" customHeight="1">
      <c r="A151" s="39"/>
      <c r="B151" s="40"/>
      <c r="C151" s="227" t="s">
        <v>8</v>
      </c>
      <c r="D151" s="227" t="s">
        <v>193</v>
      </c>
      <c r="E151" s="228" t="s">
        <v>2284</v>
      </c>
      <c r="F151" s="229" t="s">
        <v>2285</v>
      </c>
      <c r="G151" s="230" t="s">
        <v>336</v>
      </c>
      <c r="H151" s="231">
        <v>31.57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309</v>
      </c>
      <c r="AT151" s="238" t="s">
        <v>193</v>
      </c>
      <c r="AU151" s="238" t="s">
        <v>86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309</v>
      </c>
      <c r="BM151" s="238" t="s">
        <v>2286</v>
      </c>
    </row>
    <row r="152" spans="1:65" s="2" customFormat="1" ht="21.75" customHeight="1">
      <c r="A152" s="39"/>
      <c r="B152" s="40"/>
      <c r="C152" s="227" t="s">
        <v>309</v>
      </c>
      <c r="D152" s="227" t="s">
        <v>193</v>
      </c>
      <c r="E152" s="228" t="s">
        <v>2287</v>
      </c>
      <c r="F152" s="229" t="s">
        <v>2288</v>
      </c>
      <c r="G152" s="230" t="s">
        <v>336</v>
      </c>
      <c r="H152" s="231">
        <v>60.06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309</v>
      </c>
      <c r="AT152" s="238" t="s">
        <v>193</v>
      </c>
      <c r="AU152" s="238" t="s">
        <v>86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309</v>
      </c>
      <c r="BM152" s="238" t="s">
        <v>2289</v>
      </c>
    </row>
    <row r="153" spans="1:65" s="2" customFormat="1" ht="21.75" customHeight="1">
      <c r="A153" s="39"/>
      <c r="B153" s="40"/>
      <c r="C153" s="227" t="s">
        <v>316</v>
      </c>
      <c r="D153" s="227" t="s">
        <v>193</v>
      </c>
      <c r="E153" s="228" t="s">
        <v>2290</v>
      </c>
      <c r="F153" s="229" t="s">
        <v>2291</v>
      </c>
      <c r="G153" s="230" t="s">
        <v>336</v>
      </c>
      <c r="H153" s="231">
        <v>10.34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309</v>
      </c>
      <c r="AT153" s="238" t="s">
        <v>193</v>
      </c>
      <c r="AU153" s="238" t="s">
        <v>86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309</v>
      </c>
      <c r="BM153" s="238" t="s">
        <v>2292</v>
      </c>
    </row>
    <row r="154" spans="1:65" s="2" customFormat="1" ht="16.5" customHeight="1">
      <c r="A154" s="39"/>
      <c r="B154" s="40"/>
      <c r="C154" s="227" t="s">
        <v>321</v>
      </c>
      <c r="D154" s="227" t="s">
        <v>193</v>
      </c>
      <c r="E154" s="228" t="s">
        <v>2293</v>
      </c>
      <c r="F154" s="229" t="s">
        <v>2294</v>
      </c>
      <c r="G154" s="230" t="s">
        <v>336</v>
      </c>
      <c r="H154" s="231">
        <v>33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309</v>
      </c>
      <c r="AT154" s="238" t="s">
        <v>193</v>
      </c>
      <c r="AU154" s="238" t="s">
        <v>86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309</v>
      </c>
      <c r="BM154" s="238" t="s">
        <v>2295</v>
      </c>
    </row>
    <row r="155" spans="1:65" s="2" customFormat="1" ht="16.5" customHeight="1">
      <c r="A155" s="39"/>
      <c r="B155" s="40"/>
      <c r="C155" s="227" t="s">
        <v>328</v>
      </c>
      <c r="D155" s="227" t="s">
        <v>193</v>
      </c>
      <c r="E155" s="228" t="s">
        <v>2296</v>
      </c>
      <c r="F155" s="229" t="s">
        <v>2297</v>
      </c>
      <c r="G155" s="230" t="s">
        <v>336</v>
      </c>
      <c r="H155" s="231">
        <v>23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309</v>
      </c>
      <c r="AT155" s="238" t="s">
        <v>193</v>
      </c>
      <c r="AU155" s="238" t="s">
        <v>86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309</v>
      </c>
      <c r="BM155" s="238" t="s">
        <v>2298</v>
      </c>
    </row>
    <row r="156" spans="1:65" s="2" customFormat="1" ht="16.5" customHeight="1">
      <c r="A156" s="39"/>
      <c r="B156" s="40"/>
      <c r="C156" s="227" t="s">
        <v>333</v>
      </c>
      <c r="D156" s="227" t="s">
        <v>193</v>
      </c>
      <c r="E156" s="228" t="s">
        <v>2299</v>
      </c>
      <c r="F156" s="229" t="s">
        <v>2300</v>
      </c>
      <c r="G156" s="230" t="s">
        <v>336</v>
      </c>
      <c r="H156" s="231">
        <v>37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309</v>
      </c>
      <c r="AT156" s="238" t="s">
        <v>193</v>
      </c>
      <c r="AU156" s="238" t="s">
        <v>86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309</v>
      </c>
      <c r="BM156" s="238" t="s">
        <v>2301</v>
      </c>
    </row>
    <row r="157" spans="1:65" s="2" customFormat="1" ht="16.5" customHeight="1">
      <c r="A157" s="39"/>
      <c r="B157" s="40"/>
      <c r="C157" s="227" t="s">
        <v>7</v>
      </c>
      <c r="D157" s="227" t="s">
        <v>193</v>
      </c>
      <c r="E157" s="228" t="s">
        <v>2302</v>
      </c>
      <c r="F157" s="229" t="s">
        <v>2303</v>
      </c>
      <c r="G157" s="230" t="s">
        <v>336</v>
      </c>
      <c r="H157" s="231">
        <v>20.8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309</v>
      </c>
      <c r="AT157" s="238" t="s">
        <v>193</v>
      </c>
      <c r="AU157" s="238" t="s">
        <v>86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309</v>
      </c>
      <c r="BM157" s="238" t="s">
        <v>2304</v>
      </c>
    </row>
    <row r="158" spans="1:65" s="2" customFormat="1" ht="16.5" customHeight="1">
      <c r="A158" s="39"/>
      <c r="B158" s="40"/>
      <c r="C158" s="227" t="s">
        <v>350</v>
      </c>
      <c r="D158" s="227" t="s">
        <v>193</v>
      </c>
      <c r="E158" s="228" t="s">
        <v>2305</v>
      </c>
      <c r="F158" s="229" t="s">
        <v>2306</v>
      </c>
      <c r="G158" s="230" t="s">
        <v>336</v>
      </c>
      <c r="H158" s="231">
        <v>10.4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309</v>
      </c>
      <c r="AT158" s="238" t="s">
        <v>193</v>
      </c>
      <c r="AU158" s="238" t="s">
        <v>86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309</v>
      </c>
      <c r="BM158" s="238" t="s">
        <v>2307</v>
      </c>
    </row>
    <row r="159" spans="1:65" s="2" customFormat="1" ht="16.5" customHeight="1">
      <c r="A159" s="39"/>
      <c r="B159" s="40"/>
      <c r="C159" s="227" t="s">
        <v>356</v>
      </c>
      <c r="D159" s="227" t="s">
        <v>193</v>
      </c>
      <c r="E159" s="228" t="s">
        <v>2308</v>
      </c>
      <c r="F159" s="229" t="s">
        <v>2309</v>
      </c>
      <c r="G159" s="230" t="s">
        <v>400</v>
      </c>
      <c r="H159" s="231">
        <v>11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309</v>
      </c>
      <c r="AT159" s="238" t="s">
        <v>193</v>
      </c>
      <c r="AU159" s="238" t="s">
        <v>86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309</v>
      </c>
      <c r="BM159" s="238" t="s">
        <v>2310</v>
      </c>
    </row>
    <row r="160" spans="1:65" s="2" customFormat="1" ht="16.5" customHeight="1">
      <c r="A160" s="39"/>
      <c r="B160" s="40"/>
      <c r="C160" s="227" t="s">
        <v>362</v>
      </c>
      <c r="D160" s="227" t="s">
        <v>193</v>
      </c>
      <c r="E160" s="228" t="s">
        <v>2311</v>
      </c>
      <c r="F160" s="229" t="s">
        <v>2312</v>
      </c>
      <c r="G160" s="230" t="s">
        <v>400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309</v>
      </c>
      <c r="AT160" s="238" t="s">
        <v>193</v>
      </c>
      <c r="AU160" s="238" t="s">
        <v>86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309</v>
      </c>
      <c r="BM160" s="238" t="s">
        <v>2313</v>
      </c>
    </row>
    <row r="161" spans="1:65" s="2" customFormat="1" ht="21.75" customHeight="1">
      <c r="A161" s="39"/>
      <c r="B161" s="40"/>
      <c r="C161" s="227" t="s">
        <v>368</v>
      </c>
      <c r="D161" s="227" t="s">
        <v>193</v>
      </c>
      <c r="E161" s="228" t="s">
        <v>2314</v>
      </c>
      <c r="F161" s="229" t="s">
        <v>2315</v>
      </c>
      <c r="G161" s="230" t="s">
        <v>400</v>
      </c>
      <c r="H161" s="231">
        <v>11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309</v>
      </c>
      <c r="AT161" s="238" t="s">
        <v>193</v>
      </c>
      <c r="AU161" s="238" t="s">
        <v>86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309</v>
      </c>
      <c r="BM161" s="238" t="s">
        <v>2316</v>
      </c>
    </row>
    <row r="162" spans="1:65" s="2" customFormat="1" ht="33" customHeight="1">
      <c r="A162" s="39"/>
      <c r="B162" s="40"/>
      <c r="C162" s="227" t="s">
        <v>373</v>
      </c>
      <c r="D162" s="227" t="s">
        <v>193</v>
      </c>
      <c r="E162" s="228" t="s">
        <v>2317</v>
      </c>
      <c r="F162" s="229" t="s">
        <v>2318</v>
      </c>
      <c r="G162" s="230" t="s">
        <v>400</v>
      </c>
      <c r="H162" s="231">
        <v>5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309</v>
      </c>
      <c r="AT162" s="238" t="s">
        <v>193</v>
      </c>
      <c r="AU162" s="238" t="s">
        <v>86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309</v>
      </c>
      <c r="BM162" s="238" t="s">
        <v>2319</v>
      </c>
    </row>
    <row r="163" spans="1:65" s="2" customFormat="1" ht="24.15" customHeight="1">
      <c r="A163" s="39"/>
      <c r="B163" s="40"/>
      <c r="C163" s="227" t="s">
        <v>378</v>
      </c>
      <c r="D163" s="227" t="s">
        <v>193</v>
      </c>
      <c r="E163" s="228" t="s">
        <v>2320</v>
      </c>
      <c r="F163" s="229" t="s">
        <v>2321</v>
      </c>
      <c r="G163" s="230" t="s">
        <v>400</v>
      </c>
      <c r="H163" s="231">
        <v>6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309</v>
      </c>
      <c r="AT163" s="238" t="s">
        <v>193</v>
      </c>
      <c r="AU163" s="238" t="s">
        <v>86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309</v>
      </c>
      <c r="BM163" s="238" t="s">
        <v>2322</v>
      </c>
    </row>
    <row r="164" spans="1:65" s="2" customFormat="1" ht="16.5" customHeight="1">
      <c r="A164" s="39"/>
      <c r="B164" s="40"/>
      <c r="C164" s="227" t="s">
        <v>382</v>
      </c>
      <c r="D164" s="227" t="s">
        <v>193</v>
      </c>
      <c r="E164" s="228" t="s">
        <v>2323</v>
      </c>
      <c r="F164" s="229" t="s">
        <v>2324</v>
      </c>
      <c r="G164" s="230" t="s">
        <v>400</v>
      </c>
      <c r="H164" s="231">
        <v>6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309</v>
      </c>
      <c r="AT164" s="238" t="s">
        <v>193</v>
      </c>
      <c r="AU164" s="238" t="s">
        <v>86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309</v>
      </c>
      <c r="BM164" s="238" t="s">
        <v>2325</v>
      </c>
    </row>
    <row r="165" spans="1:65" s="2" customFormat="1" ht="21.75" customHeight="1">
      <c r="A165" s="39"/>
      <c r="B165" s="40"/>
      <c r="C165" s="227" t="s">
        <v>387</v>
      </c>
      <c r="D165" s="227" t="s">
        <v>193</v>
      </c>
      <c r="E165" s="228" t="s">
        <v>2326</v>
      </c>
      <c r="F165" s="229" t="s">
        <v>2327</v>
      </c>
      <c r="G165" s="230" t="s">
        <v>400</v>
      </c>
      <c r="H165" s="231">
        <v>2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309</v>
      </c>
      <c r="AT165" s="238" t="s">
        <v>193</v>
      </c>
      <c r="AU165" s="238" t="s">
        <v>86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309</v>
      </c>
      <c r="BM165" s="238" t="s">
        <v>2328</v>
      </c>
    </row>
    <row r="166" spans="1:65" s="2" customFormat="1" ht="21.75" customHeight="1">
      <c r="A166" s="39"/>
      <c r="B166" s="40"/>
      <c r="C166" s="227" t="s">
        <v>391</v>
      </c>
      <c r="D166" s="227" t="s">
        <v>193</v>
      </c>
      <c r="E166" s="228" t="s">
        <v>2329</v>
      </c>
      <c r="F166" s="229" t="s">
        <v>2330</v>
      </c>
      <c r="G166" s="230" t="s">
        <v>336</v>
      </c>
      <c r="H166" s="231">
        <v>135.52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309</v>
      </c>
      <c r="AT166" s="238" t="s">
        <v>193</v>
      </c>
      <c r="AU166" s="238" t="s">
        <v>86</v>
      </c>
      <c r="AY166" s="18" t="s">
        <v>191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309</v>
      </c>
      <c r="BM166" s="238" t="s">
        <v>2331</v>
      </c>
    </row>
    <row r="167" spans="1:65" s="2" customFormat="1" ht="24.15" customHeight="1">
      <c r="A167" s="39"/>
      <c r="B167" s="40"/>
      <c r="C167" s="227" t="s">
        <v>397</v>
      </c>
      <c r="D167" s="227" t="s">
        <v>193</v>
      </c>
      <c r="E167" s="228" t="s">
        <v>2332</v>
      </c>
      <c r="F167" s="229" t="s">
        <v>2333</v>
      </c>
      <c r="G167" s="230" t="s">
        <v>336</v>
      </c>
      <c r="H167" s="231">
        <v>10.34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309</v>
      </c>
      <c r="AT167" s="238" t="s">
        <v>193</v>
      </c>
      <c r="AU167" s="238" t="s">
        <v>86</v>
      </c>
      <c r="AY167" s="18" t="s">
        <v>191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84</v>
      </c>
      <c r="BK167" s="239">
        <f>ROUND(I167*H167,2)</f>
        <v>0</v>
      </c>
      <c r="BL167" s="18" t="s">
        <v>309</v>
      </c>
      <c r="BM167" s="238" t="s">
        <v>2334</v>
      </c>
    </row>
    <row r="168" spans="1:65" s="2" customFormat="1" ht="24.15" customHeight="1">
      <c r="A168" s="39"/>
      <c r="B168" s="40"/>
      <c r="C168" s="227" t="s">
        <v>403</v>
      </c>
      <c r="D168" s="227" t="s">
        <v>193</v>
      </c>
      <c r="E168" s="228" t="s">
        <v>2335</v>
      </c>
      <c r="F168" s="229" t="s">
        <v>2336</v>
      </c>
      <c r="G168" s="230" t="s">
        <v>1534</v>
      </c>
      <c r="H168" s="294"/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309</v>
      </c>
      <c r="AT168" s="238" t="s">
        <v>193</v>
      </c>
      <c r="AU168" s="238" t="s">
        <v>86</v>
      </c>
      <c r="AY168" s="18" t="s">
        <v>191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309</v>
      </c>
      <c r="BM168" s="238" t="s">
        <v>2337</v>
      </c>
    </row>
    <row r="169" spans="1:65" s="2" customFormat="1" ht="16.5" customHeight="1">
      <c r="A169" s="39"/>
      <c r="B169" s="40"/>
      <c r="C169" s="227" t="s">
        <v>408</v>
      </c>
      <c r="D169" s="227" t="s">
        <v>193</v>
      </c>
      <c r="E169" s="228" t="s">
        <v>2338</v>
      </c>
      <c r="F169" s="229" t="s">
        <v>2339</v>
      </c>
      <c r="G169" s="230" t="s">
        <v>336</v>
      </c>
      <c r="H169" s="231">
        <v>33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309</v>
      </c>
      <c r="AT169" s="238" t="s">
        <v>193</v>
      </c>
      <c r="AU169" s="238" t="s">
        <v>86</v>
      </c>
      <c r="AY169" s="18" t="s">
        <v>191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84</v>
      </c>
      <c r="BK169" s="239">
        <f>ROUND(I169*H169,2)</f>
        <v>0</v>
      </c>
      <c r="BL169" s="18" t="s">
        <v>309</v>
      </c>
      <c r="BM169" s="238" t="s">
        <v>2340</v>
      </c>
    </row>
    <row r="170" spans="1:65" s="2" customFormat="1" ht="16.5" customHeight="1">
      <c r="A170" s="39"/>
      <c r="B170" s="40"/>
      <c r="C170" s="227" t="s">
        <v>418</v>
      </c>
      <c r="D170" s="227" t="s">
        <v>193</v>
      </c>
      <c r="E170" s="228" t="s">
        <v>2341</v>
      </c>
      <c r="F170" s="229" t="s">
        <v>2342</v>
      </c>
      <c r="G170" s="230" t="s">
        <v>336</v>
      </c>
      <c r="H170" s="231">
        <v>35.2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309</v>
      </c>
      <c r="AT170" s="238" t="s">
        <v>193</v>
      </c>
      <c r="AU170" s="238" t="s">
        <v>86</v>
      </c>
      <c r="AY170" s="18" t="s">
        <v>191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84</v>
      </c>
      <c r="BK170" s="239">
        <f>ROUND(I170*H170,2)</f>
        <v>0</v>
      </c>
      <c r="BL170" s="18" t="s">
        <v>309</v>
      </c>
      <c r="BM170" s="238" t="s">
        <v>2343</v>
      </c>
    </row>
    <row r="171" spans="1:65" s="2" customFormat="1" ht="24.15" customHeight="1">
      <c r="A171" s="39"/>
      <c r="B171" s="40"/>
      <c r="C171" s="227" t="s">
        <v>428</v>
      </c>
      <c r="D171" s="227" t="s">
        <v>193</v>
      </c>
      <c r="E171" s="228" t="s">
        <v>2344</v>
      </c>
      <c r="F171" s="229" t="s">
        <v>2345</v>
      </c>
      <c r="G171" s="230" t="s">
        <v>400</v>
      </c>
      <c r="H171" s="231">
        <v>5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309</v>
      </c>
      <c r="AT171" s="238" t="s">
        <v>193</v>
      </c>
      <c r="AU171" s="238" t="s">
        <v>86</v>
      </c>
      <c r="AY171" s="18" t="s">
        <v>191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309</v>
      </c>
      <c r="BM171" s="238" t="s">
        <v>2346</v>
      </c>
    </row>
    <row r="172" spans="1:65" s="2" customFormat="1" ht="33" customHeight="1">
      <c r="A172" s="39"/>
      <c r="B172" s="40"/>
      <c r="C172" s="227" t="s">
        <v>432</v>
      </c>
      <c r="D172" s="227" t="s">
        <v>193</v>
      </c>
      <c r="E172" s="228" t="s">
        <v>2347</v>
      </c>
      <c r="F172" s="229" t="s">
        <v>2348</v>
      </c>
      <c r="G172" s="230" t="s">
        <v>400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309</v>
      </c>
      <c r="AT172" s="238" t="s">
        <v>193</v>
      </c>
      <c r="AU172" s="238" t="s">
        <v>86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309</v>
      </c>
      <c r="BM172" s="238" t="s">
        <v>2349</v>
      </c>
    </row>
    <row r="173" spans="1:65" s="2" customFormat="1" ht="24.15" customHeight="1">
      <c r="A173" s="39"/>
      <c r="B173" s="40"/>
      <c r="C173" s="227" t="s">
        <v>442</v>
      </c>
      <c r="D173" s="227" t="s">
        <v>193</v>
      </c>
      <c r="E173" s="228" t="s">
        <v>2350</v>
      </c>
      <c r="F173" s="229" t="s">
        <v>2351</v>
      </c>
      <c r="G173" s="230" t="s">
        <v>209</v>
      </c>
      <c r="H173" s="231">
        <v>72.36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309</v>
      </c>
      <c r="AT173" s="238" t="s">
        <v>193</v>
      </c>
      <c r="AU173" s="238" t="s">
        <v>86</v>
      </c>
      <c r="AY173" s="18" t="s">
        <v>191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84</v>
      </c>
      <c r="BK173" s="239">
        <f>ROUND(I173*H173,2)</f>
        <v>0</v>
      </c>
      <c r="BL173" s="18" t="s">
        <v>309</v>
      </c>
      <c r="BM173" s="238" t="s">
        <v>2352</v>
      </c>
    </row>
    <row r="174" spans="1:51" s="13" customFormat="1" ht="12">
      <c r="A174" s="13"/>
      <c r="B174" s="240"/>
      <c r="C174" s="241"/>
      <c r="D174" s="242" t="s">
        <v>200</v>
      </c>
      <c r="E174" s="243" t="s">
        <v>1</v>
      </c>
      <c r="F174" s="244" t="s">
        <v>2353</v>
      </c>
      <c r="G174" s="241"/>
      <c r="H174" s="245">
        <v>72.36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200</v>
      </c>
      <c r="AU174" s="251" t="s">
        <v>86</v>
      </c>
      <c r="AV174" s="13" t="s">
        <v>86</v>
      </c>
      <c r="AW174" s="13" t="s">
        <v>32</v>
      </c>
      <c r="AX174" s="13" t="s">
        <v>84</v>
      </c>
      <c r="AY174" s="251" t="s">
        <v>191</v>
      </c>
    </row>
    <row r="175" spans="1:63" s="12" customFormat="1" ht="22.8" customHeight="1">
      <c r="A175" s="12"/>
      <c r="B175" s="211"/>
      <c r="C175" s="212"/>
      <c r="D175" s="213" t="s">
        <v>75</v>
      </c>
      <c r="E175" s="225" t="s">
        <v>2354</v>
      </c>
      <c r="F175" s="225" t="s">
        <v>2355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SUM(P176:P209)</f>
        <v>0</v>
      </c>
      <c r="Q175" s="219"/>
      <c r="R175" s="220">
        <f>SUM(R176:R209)</f>
        <v>0</v>
      </c>
      <c r="S175" s="219"/>
      <c r="T175" s="221">
        <f>SUM(T176:T209)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84</v>
      </c>
      <c r="AT175" s="223" t="s">
        <v>75</v>
      </c>
      <c r="AU175" s="223" t="s">
        <v>84</v>
      </c>
      <c r="AY175" s="222" t="s">
        <v>191</v>
      </c>
      <c r="BK175" s="224">
        <f>SUM(BK176:BK209)</f>
        <v>0</v>
      </c>
    </row>
    <row r="176" spans="1:65" s="2" customFormat="1" ht="24.15" customHeight="1">
      <c r="A176" s="39"/>
      <c r="B176" s="40"/>
      <c r="C176" s="227" t="s">
        <v>453</v>
      </c>
      <c r="D176" s="227" t="s">
        <v>193</v>
      </c>
      <c r="E176" s="228" t="s">
        <v>2356</v>
      </c>
      <c r="F176" s="229" t="s">
        <v>2357</v>
      </c>
      <c r="G176" s="230" t="s">
        <v>400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309</v>
      </c>
      <c r="AT176" s="238" t="s">
        <v>193</v>
      </c>
      <c r="AU176" s="238" t="s">
        <v>86</v>
      </c>
      <c r="AY176" s="18" t="s">
        <v>191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84</v>
      </c>
      <c r="BK176" s="239">
        <f>ROUND(I176*H176,2)</f>
        <v>0</v>
      </c>
      <c r="BL176" s="18" t="s">
        <v>309</v>
      </c>
      <c r="BM176" s="238" t="s">
        <v>2358</v>
      </c>
    </row>
    <row r="177" spans="1:65" s="2" customFormat="1" ht="24.15" customHeight="1">
      <c r="A177" s="39"/>
      <c r="B177" s="40"/>
      <c r="C177" s="227" t="s">
        <v>460</v>
      </c>
      <c r="D177" s="227" t="s">
        <v>193</v>
      </c>
      <c r="E177" s="228" t="s">
        <v>2359</v>
      </c>
      <c r="F177" s="229" t="s">
        <v>2360</v>
      </c>
      <c r="G177" s="230" t="s">
        <v>400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41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309</v>
      </c>
      <c r="AT177" s="238" t="s">
        <v>193</v>
      </c>
      <c r="AU177" s="238" t="s">
        <v>86</v>
      </c>
      <c r="AY177" s="18" t="s">
        <v>191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84</v>
      </c>
      <c r="BK177" s="239">
        <f>ROUND(I177*H177,2)</f>
        <v>0</v>
      </c>
      <c r="BL177" s="18" t="s">
        <v>309</v>
      </c>
      <c r="BM177" s="238" t="s">
        <v>2361</v>
      </c>
    </row>
    <row r="178" spans="1:65" s="2" customFormat="1" ht="24.15" customHeight="1">
      <c r="A178" s="39"/>
      <c r="B178" s="40"/>
      <c r="C178" s="227" t="s">
        <v>467</v>
      </c>
      <c r="D178" s="227" t="s">
        <v>193</v>
      </c>
      <c r="E178" s="228" t="s">
        <v>2362</v>
      </c>
      <c r="F178" s="229" t="s">
        <v>2363</v>
      </c>
      <c r="G178" s="230" t="s">
        <v>336</v>
      </c>
      <c r="H178" s="231">
        <v>81.95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309</v>
      </c>
      <c r="AT178" s="238" t="s">
        <v>193</v>
      </c>
      <c r="AU178" s="238" t="s">
        <v>86</v>
      </c>
      <c r="AY178" s="18" t="s">
        <v>191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309</v>
      </c>
      <c r="BM178" s="238" t="s">
        <v>2364</v>
      </c>
    </row>
    <row r="179" spans="1:65" s="2" customFormat="1" ht="24.15" customHeight="1">
      <c r="A179" s="39"/>
      <c r="B179" s="40"/>
      <c r="C179" s="227" t="s">
        <v>474</v>
      </c>
      <c r="D179" s="227" t="s">
        <v>193</v>
      </c>
      <c r="E179" s="228" t="s">
        <v>2365</v>
      </c>
      <c r="F179" s="229" t="s">
        <v>2366</v>
      </c>
      <c r="G179" s="230" t="s">
        <v>336</v>
      </c>
      <c r="H179" s="231">
        <v>64.13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309</v>
      </c>
      <c r="AT179" s="238" t="s">
        <v>193</v>
      </c>
      <c r="AU179" s="238" t="s">
        <v>86</v>
      </c>
      <c r="AY179" s="18" t="s">
        <v>191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84</v>
      </c>
      <c r="BK179" s="239">
        <f>ROUND(I179*H179,2)</f>
        <v>0</v>
      </c>
      <c r="BL179" s="18" t="s">
        <v>309</v>
      </c>
      <c r="BM179" s="238" t="s">
        <v>2367</v>
      </c>
    </row>
    <row r="180" spans="1:65" s="2" customFormat="1" ht="24.15" customHeight="1">
      <c r="A180" s="39"/>
      <c r="B180" s="40"/>
      <c r="C180" s="227" t="s">
        <v>478</v>
      </c>
      <c r="D180" s="227" t="s">
        <v>193</v>
      </c>
      <c r="E180" s="228" t="s">
        <v>2368</v>
      </c>
      <c r="F180" s="229" t="s">
        <v>2369</v>
      </c>
      <c r="G180" s="230" t="s">
        <v>336</v>
      </c>
      <c r="H180" s="231">
        <v>25.3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309</v>
      </c>
      <c r="AT180" s="238" t="s">
        <v>193</v>
      </c>
      <c r="AU180" s="238" t="s">
        <v>86</v>
      </c>
      <c r="AY180" s="18" t="s">
        <v>191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84</v>
      </c>
      <c r="BK180" s="239">
        <f>ROUND(I180*H180,2)</f>
        <v>0</v>
      </c>
      <c r="BL180" s="18" t="s">
        <v>309</v>
      </c>
      <c r="BM180" s="238" t="s">
        <v>2370</v>
      </c>
    </row>
    <row r="181" spans="1:65" s="2" customFormat="1" ht="24.15" customHeight="1">
      <c r="A181" s="39"/>
      <c r="B181" s="40"/>
      <c r="C181" s="227" t="s">
        <v>482</v>
      </c>
      <c r="D181" s="227" t="s">
        <v>193</v>
      </c>
      <c r="E181" s="228" t="s">
        <v>2371</v>
      </c>
      <c r="F181" s="229" t="s">
        <v>2372</v>
      </c>
      <c r="G181" s="230" t="s">
        <v>336</v>
      </c>
      <c r="H181" s="231">
        <v>7.48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309</v>
      </c>
      <c r="AT181" s="238" t="s">
        <v>193</v>
      </c>
      <c r="AU181" s="238" t="s">
        <v>86</v>
      </c>
      <c r="AY181" s="18" t="s">
        <v>191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309</v>
      </c>
      <c r="BM181" s="238" t="s">
        <v>2373</v>
      </c>
    </row>
    <row r="182" spans="1:65" s="2" customFormat="1" ht="24.15" customHeight="1">
      <c r="A182" s="39"/>
      <c r="B182" s="40"/>
      <c r="C182" s="227" t="s">
        <v>502</v>
      </c>
      <c r="D182" s="227" t="s">
        <v>193</v>
      </c>
      <c r="E182" s="228" t="s">
        <v>2374</v>
      </c>
      <c r="F182" s="229" t="s">
        <v>2375</v>
      </c>
      <c r="G182" s="230" t="s">
        <v>336</v>
      </c>
      <c r="H182" s="231">
        <v>52.14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309</v>
      </c>
      <c r="AT182" s="238" t="s">
        <v>193</v>
      </c>
      <c r="AU182" s="238" t="s">
        <v>86</v>
      </c>
      <c r="AY182" s="18" t="s">
        <v>191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309</v>
      </c>
      <c r="BM182" s="238" t="s">
        <v>2376</v>
      </c>
    </row>
    <row r="183" spans="1:65" s="2" customFormat="1" ht="24.15" customHeight="1">
      <c r="A183" s="39"/>
      <c r="B183" s="40"/>
      <c r="C183" s="227" t="s">
        <v>507</v>
      </c>
      <c r="D183" s="227" t="s">
        <v>193</v>
      </c>
      <c r="E183" s="228" t="s">
        <v>2377</v>
      </c>
      <c r="F183" s="229" t="s">
        <v>2378</v>
      </c>
      <c r="G183" s="230" t="s">
        <v>336</v>
      </c>
      <c r="H183" s="231">
        <v>53.02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309</v>
      </c>
      <c r="AT183" s="238" t="s">
        <v>193</v>
      </c>
      <c r="AU183" s="238" t="s">
        <v>86</v>
      </c>
      <c r="AY183" s="18" t="s">
        <v>191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84</v>
      </c>
      <c r="BK183" s="239">
        <f>ROUND(I183*H183,2)</f>
        <v>0</v>
      </c>
      <c r="BL183" s="18" t="s">
        <v>309</v>
      </c>
      <c r="BM183" s="238" t="s">
        <v>2379</v>
      </c>
    </row>
    <row r="184" spans="1:65" s="2" customFormat="1" ht="24.15" customHeight="1">
      <c r="A184" s="39"/>
      <c r="B184" s="40"/>
      <c r="C184" s="227" t="s">
        <v>513</v>
      </c>
      <c r="D184" s="227" t="s">
        <v>193</v>
      </c>
      <c r="E184" s="228" t="s">
        <v>2380</v>
      </c>
      <c r="F184" s="229" t="s">
        <v>2381</v>
      </c>
      <c r="G184" s="230" t="s">
        <v>336</v>
      </c>
      <c r="H184" s="231">
        <v>33.22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309</v>
      </c>
      <c r="AT184" s="238" t="s">
        <v>193</v>
      </c>
      <c r="AU184" s="238" t="s">
        <v>86</v>
      </c>
      <c r="AY184" s="18" t="s">
        <v>191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309</v>
      </c>
      <c r="BM184" s="238" t="s">
        <v>2382</v>
      </c>
    </row>
    <row r="185" spans="1:65" s="2" customFormat="1" ht="37.8" customHeight="1">
      <c r="A185" s="39"/>
      <c r="B185" s="40"/>
      <c r="C185" s="227" t="s">
        <v>521</v>
      </c>
      <c r="D185" s="227" t="s">
        <v>193</v>
      </c>
      <c r="E185" s="228" t="s">
        <v>2383</v>
      </c>
      <c r="F185" s="229" t="s">
        <v>2384</v>
      </c>
      <c r="G185" s="230" t="s">
        <v>336</v>
      </c>
      <c r="H185" s="231">
        <v>82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309</v>
      </c>
      <c r="AT185" s="238" t="s">
        <v>193</v>
      </c>
      <c r="AU185" s="238" t="s">
        <v>86</v>
      </c>
      <c r="AY185" s="18" t="s">
        <v>191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309</v>
      </c>
      <c r="BM185" s="238" t="s">
        <v>2385</v>
      </c>
    </row>
    <row r="186" spans="1:65" s="2" customFormat="1" ht="37.8" customHeight="1">
      <c r="A186" s="39"/>
      <c r="B186" s="40"/>
      <c r="C186" s="227" t="s">
        <v>526</v>
      </c>
      <c r="D186" s="227" t="s">
        <v>193</v>
      </c>
      <c r="E186" s="228" t="s">
        <v>2386</v>
      </c>
      <c r="F186" s="229" t="s">
        <v>2387</v>
      </c>
      <c r="G186" s="230" t="s">
        <v>336</v>
      </c>
      <c r="H186" s="231">
        <v>97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309</v>
      </c>
      <c r="AT186" s="238" t="s">
        <v>193</v>
      </c>
      <c r="AU186" s="238" t="s">
        <v>86</v>
      </c>
      <c r="AY186" s="18" t="s">
        <v>191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84</v>
      </c>
      <c r="BK186" s="239">
        <f>ROUND(I186*H186,2)</f>
        <v>0</v>
      </c>
      <c r="BL186" s="18" t="s">
        <v>309</v>
      </c>
      <c r="BM186" s="238" t="s">
        <v>2388</v>
      </c>
    </row>
    <row r="187" spans="1:65" s="2" customFormat="1" ht="37.8" customHeight="1">
      <c r="A187" s="39"/>
      <c r="B187" s="40"/>
      <c r="C187" s="227" t="s">
        <v>531</v>
      </c>
      <c r="D187" s="227" t="s">
        <v>193</v>
      </c>
      <c r="E187" s="228" t="s">
        <v>2389</v>
      </c>
      <c r="F187" s="229" t="s">
        <v>2390</v>
      </c>
      <c r="G187" s="230" t="s">
        <v>336</v>
      </c>
      <c r="H187" s="231">
        <v>52.14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41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309</v>
      </c>
      <c r="AT187" s="238" t="s">
        <v>193</v>
      </c>
      <c r="AU187" s="238" t="s">
        <v>86</v>
      </c>
      <c r="AY187" s="18" t="s">
        <v>191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84</v>
      </c>
      <c r="BK187" s="239">
        <f>ROUND(I187*H187,2)</f>
        <v>0</v>
      </c>
      <c r="BL187" s="18" t="s">
        <v>309</v>
      </c>
      <c r="BM187" s="238" t="s">
        <v>2391</v>
      </c>
    </row>
    <row r="188" spans="1:65" s="2" customFormat="1" ht="37.8" customHeight="1">
      <c r="A188" s="39"/>
      <c r="B188" s="40"/>
      <c r="C188" s="227" t="s">
        <v>536</v>
      </c>
      <c r="D188" s="227" t="s">
        <v>193</v>
      </c>
      <c r="E188" s="228" t="s">
        <v>2392</v>
      </c>
      <c r="F188" s="229" t="s">
        <v>2393</v>
      </c>
      <c r="G188" s="230" t="s">
        <v>336</v>
      </c>
      <c r="H188" s="231">
        <v>86.24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309</v>
      </c>
      <c r="AT188" s="238" t="s">
        <v>193</v>
      </c>
      <c r="AU188" s="238" t="s">
        <v>86</v>
      </c>
      <c r="AY188" s="18" t="s">
        <v>191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84</v>
      </c>
      <c r="BK188" s="239">
        <f>ROUND(I188*H188,2)</f>
        <v>0</v>
      </c>
      <c r="BL188" s="18" t="s">
        <v>309</v>
      </c>
      <c r="BM188" s="238" t="s">
        <v>2394</v>
      </c>
    </row>
    <row r="189" spans="1:65" s="2" customFormat="1" ht="21.75" customHeight="1">
      <c r="A189" s="39"/>
      <c r="B189" s="40"/>
      <c r="C189" s="227" t="s">
        <v>542</v>
      </c>
      <c r="D189" s="227" t="s">
        <v>193</v>
      </c>
      <c r="E189" s="228" t="s">
        <v>2395</v>
      </c>
      <c r="F189" s="229" t="s">
        <v>2396</v>
      </c>
      <c r="G189" s="230" t="s">
        <v>400</v>
      </c>
      <c r="H189" s="231">
        <v>2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309</v>
      </c>
      <c r="AT189" s="238" t="s">
        <v>193</v>
      </c>
      <c r="AU189" s="238" t="s">
        <v>86</v>
      </c>
      <c r="AY189" s="18" t="s">
        <v>191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309</v>
      </c>
      <c r="BM189" s="238" t="s">
        <v>2397</v>
      </c>
    </row>
    <row r="190" spans="1:65" s="2" customFormat="1" ht="16.5" customHeight="1">
      <c r="A190" s="39"/>
      <c r="B190" s="40"/>
      <c r="C190" s="227" t="s">
        <v>546</v>
      </c>
      <c r="D190" s="227" t="s">
        <v>193</v>
      </c>
      <c r="E190" s="228" t="s">
        <v>2398</v>
      </c>
      <c r="F190" s="229" t="s">
        <v>2399</v>
      </c>
      <c r="G190" s="230" t="s">
        <v>2400</v>
      </c>
      <c r="H190" s="231">
        <v>2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309</v>
      </c>
      <c r="AT190" s="238" t="s">
        <v>193</v>
      </c>
      <c r="AU190" s="238" t="s">
        <v>86</v>
      </c>
      <c r="AY190" s="18" t="s">
        <v>191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309</v>
      </c>
      <c r="BM190" s="238" t="s">
        <v>2401</v>
      </c>
    </row>
    <row r="191" spans="1:65" s="2" customFormat="1" ht="24.15" customHeight="1">
      <c r="A191" s="39"/>
      <c r="B191" s="40"/>
      <c r="C191" s="227" t="s">
        <v>552</v>
      </c>
      <c r="D191" s="227" t="s">
        <v>193</v>
      </c>
      <c r="E191" s="228" t="s">
        <v>2402</v>
      </c>
      <c r="F191" s="229" t="s">
        <v>2403</v>
      </c>
      <c r="G191" s="230" t="s">
        <v>400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309</v>
      </c>
      <c r="AT191" s="238" t="s">
        <v>193</v>
      </c>
      <c r="AU191" s="238" t="s">
        <v>86</v>
      </c>
      <c r="AY191" s="18" t="s">
        <v>191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84</v>
      </c>
      <c r="BK191" s="239">
        <f>ROUND(I191*H191,2)</f>
        <v>0</v>
      </c>
      <c r="BL191" s="18" t="s">
        <v>309</v>
      </c>
      <c r="BM191" s="238" t="s">
        <v>2404</v>
      </c>
    </row>
    <row r="192" spans="1:65" s="2" customFormat="1" ht="16.5" customHeight="1">
      <c r="A192" s="39"/>
      <c r="B192" s="40"/>
      <c r="C192" s="227" t="s">
        <v>557</v>
      </c>
      <c r="D192" s="227" t="s">
        <v>193</v>
      </c>
      <c r="E192" s="228" t="s">
        <v>2405</v>
      </c>
      <c r="F192" s="229" t="s">
        <v>2406</v>
      </c>
      <c r="G192" s="230" t="s">
        <v>400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309</v>
      </c>
      <c r="AT192" s="238" t="s">
        <v>193</v>
      </c>
      <c r="AU192" s="238" t="s">
        <v>86</v>
      </c>
      <c r="AY192" s="18" t="s">
        <v>191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84</v>
      </c>
      <c r="BK192" s="239">
        <f>ROUND(I192*H192,2)</f>
        <v>0</v>
      </c>
      <c r="BL192" s="18" t="s">
        <v>309</v>
      </c>
      <c r="BM192" s="238" t="s">
        <v>2407</v>
      </c>
    </row>
    <row r="193" spans="1:65" s="2" customFormat="1" ht="24.15" customHeight="1">
      <c r="A193" s="39"/>
      <c r="B193" s="40"/>
      <c r="C193" s="227" t="s">
        <v>566</v>
      </c>
      <c r="D193" s="227" t="s">
        <v>193</v>
      </c>
      <c r="E193" s="228" t="s">
        <v>2408</v>
      </c>
      <c r="F193" s="229" t="s">
        <v>2409</v>
      </c>
      <c r="G193" s="230" t="s">
        <v>400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309</v>
      </c>
      <c r="AT193" s="238" t="s">
        <v>193</v>
      </c>
      <c r="AU193" s="238" t="s">
        <v>86</v>
      </c>
      <c r="AY193" s="18" t="s">
        <v>191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309</v>
      </c>
      <c r="BM193" s="238" t="s">
        <v>2410</v>
      </c>
    </row>
    <row r="194" spans="1:65" s="2" customFormat="1" ht="24.15" customHeight="1">
      <c r="A194" s="39"/>
      <c r="B194" s="40"/>
      <c r="C194" s="227" t="s">
        <v>572</v>
      </c>
      <c r="D194" s="227" t="s">
        <v>193</v>
      </c>
      <c r="E194" s="228" t="s">
        <v>2411</v>
      </c>
      <c r="F194" s="229" t="s">
        <v>2412</v>
      </c>
      <c r="G194" s="230" t="s">
        <v>400</v>
      </c>
      <c r="H194" s="231">
        <v>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309</v>
      </c>
      <c r="AT194" s="238" t="s">
        <v>193</v>
      </c>
      <c r="AU194" s="238" t="s">
        <v>86</v>
      </c>
      <c r="AY194" s="18" t="s">
        <v>191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309</v>
      </c>
      <c r="BM194" s="238" t="s">
        <v>2413</v>
      </c>
    </row>
    <row r="195" spans="1:65" s="2" customFormat="1" ht="21.75" customHeight="1">
      <c r="A195" s="39"/>
      <c r="B195" s="40"/>
      <c r="C195" s="227" t="s">
        <v>578</v>
      </c>
      <c r="D195" s="227" t="s">
        <v>193</v>
      </c>
      <c r="E195" s="228" t="s">
        <v>2414</v>
      </c>
      <c r="F195" s="229" t="s">
        <v>2415</v>
      </c>
      <c r="G195" s="230" t="s">
        <v>400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309</v>
      </c>
      <c r="AT195" s="238" t="s">
        <v>193</v>
      </c>
      <c r="AU195" s="238" t="s">
        <v>86</v>
      </c>
      <c r="AY195" s="18" t="s">
        <v>191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84</v>
      </c>
      <c r="BK195" s="239">
        <f>ROUND(I195*H195,2)</f>
        <v>0</v>
      </c>
      <c r="BL195" s="18" t="s">
        <v>309</v>
      </c>
      <c r="BM195" s="238" t="s">
        <v>2416</v>
      </c>
    </row>
    <row r="196" spans="1:65" s="2" customFormat="1" ht="21.75" customHeight="1">
      <c r="A196" s="39"/>
      <c r="B196" s="40"/>
      <c r="C196" s="227" t="s">
        <v>584</v>
      </c>
      <c r="D196" s="227" t="s">
        <v>193</v>
      </c>
      <c r="E196" s="228" t="s">
        <v>2417</v>
      </c>
      <c r="F196" s="229" t="s">
        <v>2418</v>
      </c>
      <c r="G196" s="230" t="s">
        <v>400</v>
      </c>
      <c r="H196" s="231">
        <v>13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309</v>
      </c>
      <c r="AT196" s="238" t="s">
        <v>193</v>
      </c>
      <c r="AU196" s="238" t="s">
        <v>86</v>
      </c>
      <c r="AY196" s="18" t="s">
        <v>191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309</v>
      </c>
      <c r="BM196" s="238" t="s">
        <v>2419</v>
      </c>
    </row>
    <row r="197" spans="1:65" s="2" customFormat="1" ht="21.75" customHeight="1">
      <c r="A197" s="39"/>
      <c r="B197" s="40"/>
      <c r="C197" s="227" t="s">
        <v>590</v>
      </c>
      <c r="D197" s="227" t="s">
        <v>193</v>
      </c>
      <c r="E197" s="228" t="s">
        <v>2420</v>
      </c>
      <c r="F197" s="229" t="s">
        <v>2421</v>
      </c>
      <c r="G197" s="230" t="s">
        <v>400</v>
      </c>
      <c r="H197" s="231">
        <v>3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41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309</v>
      </c>
      <c r="AT197" s="238" t="s">
        <v>193</v>
      </c>
      <c r="AU197" s="238" t="s">
        <v>86</v>
      </c>
      <c r="AY197" s="18" t="s">
        <v>191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84</v>
      </c>
      <c r="BK197" s="239">
        <f>ROUND(I197*H197,2)</f>
        <v>0</v>
      </c>
      <c r="BL197" s="18" t="s">
        <v>309</v>
      </c>
      <c r="BM197" s="238" t="s">
        <v>2422</v>
      </c>
    </row>
    <row r="198" spans="1:65" s="2" customFormat="1" ht="24.15" customHeight="1">
      <c r="A198" s="39"/>
      <c r="B198" s="40"/>
      <c r="C198" s="227" t="s">
        <v>599</v>
      </c>
      <c r="D198" s="227" t="s">
        <v>193</v>
      </c>
      <c r="E198" s="228" t="s">
        <v>2423</v>
      </c>
      <c r="F198" s="229" t="s">
        <v>2424</v>
      </c>
      <c r="G198" s="230" t="s">
        <v>400</v>
      </c>
      <c r="H198" s="231">
        <v>1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309</v>
      </c>
      <c r="AT198" s="238" t="s">
        <v>193</v>
      </c>
      <c r="AU198" s="238" t="s">
        <v>86</v>
      </c>
      <c r="AY198" s="18" t="s">
        <v>191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309</v>
      </c>
      <c r="BM198" s="238" t="s">
        <v>2425</v>
      </c>
    </row>
    <row r="199" spans="1:65" s="2" customFormat="1" ht="21.75" customHeight="1">
      <c r="A199" s="39"/>
      <c r="B199" s="40"/>
      <c r="C199" s="227" t="s">
        <v>605</v>
      </c>
      <c r="D199" s="227" t="s">
        <v>193</v>
      </c>
      <c r="E199" s="228" t="s">
        <v>2426</v>
      </c>
      <c r="F199" s="229" t="s">
        <v>2427</v>
      </c>
      <c r="G199" s="230" t="s">
        <v>400</v>
      </c>
      <c r="H199" s="231">
        <v>1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41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309</v>
      </c>
      <c r="AT199" s="238" t="s">
        <v>193</v>
      </c>
      <c r="AU199" s="238" t="s">
        <v>86</v>
      </c>
      <c r="AY199" s="18" t="s">
        <v>191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84</v>
      </c>
      <c r="BK199" s="239">
        <f>ROUND(I199*H199,2)</f>
        <v>0</v>
      </c>
      <c r="BL199" s="18" t="s">
        <v>309</v>
      </c>
      <c r="BM199" s="238" t="s">
        <v>2428</v>
      </c>
    </row>
    <row r="200" spans="1:65" s="2" customFormat="1" ht="16.5" customHeight="1">
      <c r="A200" s="39"/>
      <c r="B200" s="40"/>
      <c r="C200" s="227" t="s">
        <v>609</v>
      </c>
      <c r="D200" s="227" t="s">
        <v>193</v>
      </c>
      <c r="E200" s="228" t="s">
        <v>2429</v>
      </c>
      <c r="F200" s="229" t="s">
        <v>2430</v>
      </c>
      <c r="G200" s="230" t="s">
        <v>995</v>
      </c>
      <c r="H200" s="231">
        <v>4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309</v>
      </c>
      <c r="AT200" s="238" t="s">
        <v>193</v>
      </c>
      <c r="AU200" s="238" t="s">
        <v>86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309</v>
      </c>
      <c r="BM200" s="238" t="s">
        <v>2431</v>
      </c>
    </row>
    <row r="201" spans="1:65" s="2" customFormat="1" ht="24.15" customHeight="1">
      <c r="A201" s="39"/>
      <c r="B201" s="40"/>
      <c r="C201" s="227" t="s">
        <v>613</v>
      </c>
      <c r="D201" s="227" t="s">
        <v>193</v>
      </c>
      <c r="E201" s="228" t="s">
        <v>2432</v>
      </c>
      <c r="F201" s="229" t="s">
        <v>2433</v>
      </c>
      <c r="G201" s="230" t="s">
        <v>336</v>
      </c>
      <c r="H201" s="231">
        <v>317.24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309</v>
      </c>
      <c r="AT201" s="238" t="s">
        <v>193</v>
      </c>
      <c r="AU201" s="238" t="s">
        <v>86</v>
      </c>
      <c r="AY201" s="18" t="s">
        <v>191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84</v>
      </c>
      <c r="BK201" s="239">
        <f>ROUND(I201*H201,2)</f>
        <v>0</v>
      </c>
      <c r="BL201" s="18" t="s">
        <v>309</v>
      </c>
      <c r="BM201" s="238" t="s">
        <v>2434</v>
      </c>
    </row>
    <row r="202" spans="1:65" s="2" customFormat="1" ht="21.75" customHeight="1">
      <c r="A202" s="39"/>
      <c r="B202" s="40"/>
      <c r="C202" s="227" t="s">
        <v>625</v>
      </c>
      <c r="D202" s="227" t="s">
        <v>193</v>
      </c>
      <c r="E202" s="228" t="s">
        <v>2435</v>
      </c>
      <c r="F202" s="229" t="s">
        <v>2436</v>
      </c>
      <c r="G202" s="230" t="s">
        <v>336</v>
      </c>
      <c r="H202" s="231">
        <v>317.24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309</v>
      </c>
      <c r="AT202" s="238" t="s">
        <v>193</v>
      </c>
      <c r="AU202" s="238" t="s">
        <v>86</v>
      </c>
      <c r="AY202" s="18" t="s">
        <v>191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309</v>
      </c>
      <c r="BM202" s="238" t="s">
        <v>2437</v>
      </c>
    </row>
    <row r="203" spans="1:65" s="2" customFormat="1" ht="16.5" customHeight="1">
      <c r="A203" s="39"/>
      <c r="B203" s="40"/>
      <c r="C203" s="227" t="s">
        <v>631</v>
      </c>
      <c r="D203" s="227" t="s">
        <v>193</v>
      </c>
      <c r="E203" s="228" t="s">
        <v>2438</v>
      </c>
      <c r="F203" s="229" t="s">
        <v>2439</v>
      </c>
      <c r="G203" s="230" t="s">
        <v>400</v>
      </c>
      <c r="H203" s="231">
        <v>2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41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309</v>
      </c>
      <c r="AT203" s="238" t="s">
        <v>193</v>
      </c>
      <c r="AU203" s="238" t="s">
        <v>86</v>
      </c>
      <c r="AY203" s="18" t="s">
        <v>191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84</v>
      </c>
      <c r="BK203" s="239">
        <f>ROUND(I203*H203,2)</f>
        <v>0</v>
      </c>
      <c r="BL203" s="18" t="s">
        <v>309</v>
      </c>
      <c r="BM203" s="238" t="s">
        <v>2440</v>
      </c>
    </row>
    <row r="204" spans="1:65" s="2" customFormat="1" ht="33" customHeight="1">
      <c r="A204" s="39"/>
      <c r="B204" s="40"/>
      <c r="C204" s="227" t="s">
        <v>636</v>
      </c>
      <c r="D204" s="227" t="s">
        <v>193</v>
      </c>
      <c r="E204" s="228" t="s">
        <v>2441</v>
      </c>
      <c r="F204" s="229" t="s">
        <v>2442</v>
      </c>
      <c r="G204" s="230" t="s">
        <v>995</v>
      </c>
      <c r="H204" s="231">
        <v>1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41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309</v>
      </c>
      <c r="AT204" s="238" t="s">
        <v>193</v>
      </c>
      <c r="AU204" s="238" t="s">
        <v>86</v>
      </c>
      <c r="AY204" s="18" t="s">
        <v>191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309</v>
      </c>
      <c r="BM204" s="238" t="s">
        <v>2443</v>
      </c>
    </row>
    <row r="205" spans="1:65" s="2" customFormat="1" ht="16.5" customHeight="1">
      <c r="A205" s="39"/>
      <c r="B205" s="40"/>
      <c r="C205" s="227" t="s">
        <v>640</v>
      </c>
      <c r="D205" s="227" t="s">
        <v>193</v>
      </c>
      <c r="E205" s="228" t="s">
        <v>2444</v>
      </c>
      <c r="F205" s="229" t="s">
        <v>2445</v>
      </c>
      <c r="G205" s="230" t="s">
        <v>400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309</v>
      </c>
      <c r="AT205" s="238" t="s">
        <v>193</v>
      </c>
      <c r="AU205" s="238" t="s">
        <v>86</v>
      </c>
      <c r="AY205" s="18" t="s">
        <v>191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84</v>
      </c>
      <c r="BK205" s="239">
        <f>ROUND(I205*H205,2)</f>
        <v>0</v>
      </c>
      <c r="BL205" s="18" t="s">
        <v>309</v>
      </c>
      <c r="BM205" s="238" t="s">
        <v>2446</v>
      </c>
    </row>
    <row r="206" spans="1:65" s="2" customFormat="1" ht="24.15" customHeight="1">
      <c r="A206" s="39"/>
      <c r="B206" s="40"/>
      <c r="C206" s="227" t="s">
        <v>644</v>
      </c>
      <c r="D206" s="227" t="s">
        <v>193</v>
      </c>
      <c r="E206" s="228" t="s">
        <v>2447</v>
      </c>
      <c r="F206" s="229" t="s">
        <v>2448</v>
      </c>
      <c r="G206" s="230" t="s">
        <v>1534</v>
      </c>
      <c r="H206" s="294"/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309</v>
      </c>
      <c r="AT206" s="238" t="s">
        <v>193</v>
      </c>
      <c r="AU206" s="238" t="s">
        <v>86</v>
      </c>
      <c r="AY206" s="18" t="s">
        <v>191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84</v>
      </c>
      <c r="BK206" s="239">
        <f>ROUND(I206*H206,2)</f>
        <v>0</v>
      </c>
      <c r="BL206" s="18" t="s">
        <v>309</v>
      </c>
      <c r="BM206" s="238" t="s">
        <v>2449</v>
      </c>
    </row>
    <row r="207" spans="1:65" s="2" customFormat="1" ht="16.5" customHeight="1">
      <c r="A207" s="39"/>
      <c r="B207" s="40"/>
      <c r="C207" s="227" t="s">
        <v>648</v>
      </c>
      <c r="D207" s="227" t="s">
        <v>193</v>
      </c>
      <c r="E207" s="228" t="s">
        <v>2450</v>
      </c>
      <c r="F207" s="229" t="s">
        <v>2451</v>
      </c>
      <c r="G207" s="230" t="s">
        <v>400</v>
      </c>
      <c r="H207" s="231">
        <v>1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41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309</v>
      </c>
      <c r="AT207" s="238" t="s">
        <v>193</v>
      </c>
      <c r="AU207" s="238" t="s">
        <v>86</v>
      </c>
      <c r="AY207" s="18" t="s">
        <v>191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84</v>
      </c>
      <c r="BK207" s="239">
        <f>ROUND(I207*H207,2)</f>
        <v>0</v>
      </c>
      <c r="BL207" s="18" t="s">
        <v>309</v>
      </c>
      <c r="BM207" s="238" t="s">
        <v>2452</v>
      </c>
    </row>
    <row r="208" spans="1:65" s="2" customFormat="1" ht="16.5" customHeight="1">
      <c r="A208" s="39"/>
      <c r="B208" s="40"/>
      <c r="C208" s="227" t="s">
        <v>652</v>
      </c>
      <c r="D208" s="227" t="s">
        <v>193</v>
      </c>
      <c r="E208" s="228" t="s">
        <v>2453</v>
      </c>
      <c r="F208" s="229" t="s">
        <v>2454</v>
      </c>
      <c r="G208" s="230" t="s">
        <v>400</v>
      </c>
      <c r="H208" s="231">
        <v>2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309</v>
      </c>
      <c r="AT208" s="238" t="s">
        <v>193</v>
      </c>
      <c r="AU208" s="238" t="s">
        <v>86</v>
      </c>
      <c r="AY208" s="18" t="s">
        <v>191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84</v>
      </c>
      <c r="BK208" s="239">
        <f>ROUND(I208*H208,2)</f>
        <v>0</v>
      </c>
      <c r="BL208" s="18" t="s">
        <v>309</v>
      </c>
      <c r="BM208" s="238" t="s">
        <v>2455</v>
      </c>
    </row>
    <row r="209" spans="1:65" s="2" customFormat="1" ht="24.15" customHeight="1">
      <c r="A209" s="39"/>
      <c r="B209" s="40"/>
      <c r="C209" s="227" t="s">
        <v>656</v>
      </c>
      <c r="D209" s="227" t="s">
        <v>193</v>
      </c>
      <c r="E209" s="228" t="s">
        <v>2456</v>
      </c>
      <c r="F209" s="229" t="s">
        <v>2457</v>
      </c>
      <c r="G209" s="230" t="s">
        <v>400</v>
      </c>
      <c r="H209" s="231">
        <v>1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309</v>
      </c>
      <c r="AT209" s="238" t="s">
        <v>193</v>
      </c>
      <c r="AU209" s="238" t="s">
        <v>86</v>
      </c>
      <c r="AY209" s="18" t="s">
        <v>191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84</v>
      </c>
      <c r="BK209" s="239">
        <f>ROUND(I209*H209,2)</f>
        <v>0</v>
      </c>
      <c r="BL209" s="18" t="s">
        <v>309</v>
      </c>
      <c r="BM209" s="238" t="s">
        <v>2458</v>
      </c>
    </row>
    <row r="210" spans="1:63" s="12" customFormat="1" ht="22.8" customHeight="1">
      <c r="A210" s="12"/>
      <c r="B210" s="211"/>
      <c r="C210" s="212"/>
      <c r="D210" s="213" t="s">
        <v>75</v>
      </c>
      <c r="E210" s="225" t="s">
        <v>2459</v>
      </c>
      <c r="F210" s="225" t="s">
        <v>2460</v>
      </c>
      <c r="G210" s="212"/>
      <c r="H210" s="212"/>
      <c r="I210" s="215"/>
      <c r="J210" s="226">
        <f>BK210</f>
        <v>0</v>
      </c>
      <c r="K210" s="212"/>
      <c r="L210" s="217"/>
      <c r="M210" s="218"/>
      <c r="N210" s="219"/>
      <c r="O210" s="219"/>
      <c r="P210" s="220">
        <f>SUM(P211:P240)</f>
        <v>0</v>
      </c>
      <c r="Q210" s="219"/>
      <c r="R210" s="220">
        <f>SUM(R211:R240)</f>
        <v>0</v>
      </c>
      <c r="S210" s="219"/>
      <c r="T210" s="221">
        <f>SUM(T211:T240)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2" t="s">
        <v>84</v>
      </c>
      <c r="AT210" s="223" t="s">
        <v>75</v>
      </c>
      <c r="AU210" s="223" t="s">
        <v>84</v>
      </c>
      <c r="AY210" s="222" t="s">
        <v>191</v>
      </c>
      <c r="BK210" s="224">
        <f>SUM(BK211:BK240)</f>
        <v>0</v>
      </c>
    </row>
    <row r="211" spans="1:65" s="2" customFormat="1" ht="24.15" customHeight="1">
      <c r="A211" s="39"/>
      <c r="B211" s="40"/>
      <c r="C211" s="227" t="s">
        <v>661</v>
      </c>
      <c r="D211" s="227" t="s">
        <v>193</v>
      </c>
      <c r="E211" s="228" t="s">
        <v>2461</v>
      </c>
      <c r="F211" s="229" t="s">
        <v>2462</v>
      </c>
      <c r="G211" s="230" t="s">
        <v>995</v>
      </c>
      <c r="H211" s="231">
        <v>8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309</v>
      </c>
      <c r="AT211" s="238" t="s">
        <v>193</v>
      </c>
      <c r="AU211" s="238" t="s">
        <v>86</v>
      </c>
      <c r="AY211" s="18" t="s">
        <v>191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84</v>
      </c>
      <c r="BK211" s="239">
        <f>ROUND(I211*H211,2)</f>
        <v>0</v>
      </c>
      <c r="BL211" s="18" t="s">
        <v>309</v>
      </c>
      <c r="BM211" s="238" t="s">
        <v>2463</v>
      </c>
    </row>
    <row r="212" spans="1:65" s="2" customFormat="1" ht="24.15" customHeight="1">
      <c r="A212" s="39"/>
      <c r="B212" s="40"/>
      <c r="C212" s="227" t="s">
        <v>665</v>
      </c>
      <c r="D212" s="227" t="s">
        <v>193</v>
      </c>
      <c r="E212" s="228" t="s">
        <v>2464</v>
      </c>
      <c r="F212" s="229" t="s">
        <v>2465</v>
      </c>
      <c r="G212" s="230" t="s">
        <v>995</v>
      </c>
      <c r="H212" s="231">
        <v>1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309</v>
      </c>
      <c r="AT212" s="238" t="s">
        <v>193</v>
      </c>
      <c r="AU212" s="238" t="s">
        <v>86</v>
      </c>
      <c r="AY212" s="18" t="s">
        <v>191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309</v>
      </c>
      <c r="BM212" s="238" t="s">
        <v>2466</v>
      </c>
    </row>
    <row r="213" spans="1:65" s="2" customFormat="1" ht="24.15" customHeight="1">
      <c r="A213" s="39"/>
      <c r="B213" s="40"/>
      <c r="C213" s="227" t="s">
        <v>670</v>
      </c>
      <c r="D213" s="227" t="s">
        <v>193</v>
      </c>
      <c r="E213" s="228" t="s">
        <v>2467</v>
      </c>
      <c r="F213" s="229" t="s">
        <v>2468</v>
      </c>
      <c r="G213" s="230" t="s">
        <v>995</v>
      </c>
      <c r="H213" s="231">
        <v>2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41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309</v>
      </c>
      <c r="AT213" s="238" t="s">
        <v>193</v>
      </c>
      <c r="AU213" s="238" t="s">
        <v>86</v>
      </c>
      <c r="AY213" s="18" t="s">
        <v>191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84</v>
      </c>
      <c r="BK213" s="239">
        <f>ROUND(I213*H213,2)</f>
        <v>0</v>
      </c>
      <c r="BL213" s="18" t="s">
        <v>309</v>
      </c>
      <c r="BM213" s="238" t="s">
        <v>2469</v>
      </c>
    </row>
    <row r="214" spans="1:65" s="2" customFormat="1" ht="24.15" customHeight="1">
      <c r="A214" s="39"/>
      <c r="B214" s="40"/>
      <c r="C214" s="227" t="s">
        <v>674</v>
      </c>
      <c r="D214" s="227" t="s">
        <v>193</v>
      </c>
      <c r="E214" s="228" t="s">
        <v>2470</v>
      </c>
      <c r="F214" s="229" t="s">
        <v>2471</v>
      </c>
      <c r="G214" s="230" t="s">
        <v>995</v>
      </c>
      <c r="H214" s="231">
        <v>1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41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309</v>
      </c>
      <c r="AT214" s="238" t="s">
        <v>193</v>
      </c>
      <c r="AU214" s="238" t="s">
        <v>86</v>
      </c>
      <c r="AY214" s="18" t="s">
        <v>191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84</v>
      </c>
      <c r="BK214" s="239">
        <f>ROUND(I214*H214,2)</f>
        <v>0</v>
      </c>
      <c r="BL214" s="18" t="s">
        <v>309</v>
      </c>
      <c r="BM214" s="238" t="s">
        <v>2472</v>
      </c>
    </row>
    <row r="215" spans="1:65" s="2" customFormat="1" ht="37.8" customHeight="1">
      <c r="A215" s="39"/>
      <c r="B215" s="40"/>
      <c r="C215" s="227" t="s">
        <v>678</v>
      </c>
      <c r="D215" s="227" t="s">
        <v>193</v>
      </c>
      <c r="E215" s="228" t="s">
        <v>2473</v>
      </c>
      <c r="F215" s="229" t="s">
        <v>2474</v>
      </c>
      <c r="G215" s="230" t="s">
        <v>995</v>
      </c>
      <c r="H215" s="231">
        <v>1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41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309</v>
      </c>
      <c r="AT215" s="238" t="s">
        <v>193</v>
      </c>
      <c r="AU215" s="238" t="s">
        <v>86</v>
      </c>
      <c r="AY215" s="18" t="s">
        <v>191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84</v>
      </c>
      <c r="BK215" s="239">
        <f>ROUND(I215*H215,2)</f>
        <v>0</v>
      </c>
      <c r="BL215" s="18" t="s">
        <v>309</v>
      </c>
      <c r="BM215" s="238" t="s">
        <v>2475</v>
      </c>
    </row>
    <row r="216" spans="1:65" s="2" customFormat="1" ht="16.5" customHeight="1">
      <c r="A216" s="39"/>
      <c r="B216" s="40"/>
      <c r="C216" s="227" t="s">
        <v>684</v>
      </c>
      <c r="D216" s="227" t="s">
        <v>193</v>
      </c>
      <c r="E216" s="228" t="s">
        <v>2476</v>
      </c>
      <c r="F216" s="229" t="s">
        <v>2477</v>
      </c>
      <c r="G216" s="230" t="s">
        <v>995</v>
      </c>
      <c r="H216" s="231">
        <v>1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41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309</v>
      </c>
      <c r="AT216" s="238" t="s">
        <v>193</v>
      </c>
      <c r="AU216" s="238" t="s">
        <v>86</v>
      </c>
      <c r="AY216" s="18" t="s">
        <v>191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84</v>
      </c>
      <c r="BK216" s="239">
        <f>ROUND(I216*H216,2)</f>
        <v>0</v>
      </c>
      <c r="BL216" s="18" t="s">
        <v>309</v>
      </c>
      <c r="BM216" s="238" t="s">
        <v>2478</v>
      </c>
    </row>
    <row r="217" spans="1:65" s="2" customFormat="1" ht="24.15" customHeight="1">
      <c r="A217" s="39"/>
      <c r="B217" s="40"/>
      <c r="C217" s="227" t="s">
        <v>720</v>
      </c>
      <c r="D217" s="227" t="s">
        <v>193</v>
      </c>
      <c r="E217" s="228" t="s">
        <v>2479</v>
      </c>
      <c r="F217" s="229" t="s">
        <v>2480</v>
      </c>
      <c r="G217" s="230" t="s">
        <v>995</v>
      </c>
      <c r="H217" s="231">
        <v>1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309</v>
      </c>
      <c r="AT217" s="238" t="s">
        <v>193</v>
      </c>
      <c r="AU217" s="238" t="s">
        <v>86</v>
      </c>
      <c r="AY217" s="18" t="s">
        <v>191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84</v>
      </c>
      <c r="BK217" s="239">
        <f>ROUND(I217*H217,2)</f>
        <v>0</v>
      </c>
      <c r="BL217" s="18" t="s">
        <v>309</v>
      </c>
      <c r="BM217" s="238" t="s">
        <v>2481</v>
      </c>
    </row>
    <row r="218" spans="1:65" s="2" customFormat="1" ht="24.15" customHeight="1">
      <c r="A218" s="39"/>
      <c r="B218" s="40"/>
      <c r="C218" s="227" t="s">
        <v>732</v>
      </c>
      <c r="D218" s="227" t="s">
        <v>193</v>
      </c>
      <c r="E218" s="228" t="s">
        <v>2482</v>
      </c>
      <c r="F218" s="229" t="s">
        <v>2483</v>
      </c>
      <c r="G218" s="230" t="s">
        <v>995</v>
      </c>
      <c r="H218" s="231">
        <v>7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41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309</v>
      </c>
      <c r="AT218" s="238" t="s">
        <v>193</v>
      </c>
      <c r="AU218" s="238" t="s">
        <v>86</v>
      </c>
      <c r="AY218" s="18" t="s">
        <v>191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309</v>
      </c>
      <c r="BM218" s="238" t="s">
        <v>2484</v>
      </c>
    </row>
    <row r="219" spans="1:65" s="2" customFormat="1" ht="24.15" customHeight="1">
      <c r="A219" s="39"/>
      <c r="B219" s="40"/>
      <c r="C219" s="227" t="s">
        <v>744</v>
      </c>
      <c r="D219" s="227" t="s">
        <v>193</v>
      </c>
      <c r="E219" s="228" t="s">
        <v>2485</v>
      </c>
      <c r="F219" s="229" t="s">
        <v>2486</v>
      </c>
      <c r="G219" s="230" t="s">
        <v>995</v>
      </c>
      <c r="H219" s="231">
        <v>2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41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309</v>
      </c>
      <c r="AT219" s="238" t="s">
        <v>193</v>
      </c>
      <c r="AU219" s="238" t="s">
        <v>86</v>
      </c>
      <c r="AY219" s="18" t="s">
        <v>191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84</v>
      </c>
      <c r="BK219" s="239">
        <f>ROUND(I219*H219,2)</f>
        <v>0</v>
      </c>
      <c r="BL219" s="18" t="s">
        <v>309</v>
      </c>
      <c r="BM219" s="238" t="s">
        <v>2487</v>
      </c>
    </row>
    <row r="220" spans="1:65" s="2" customFormat="1" ht="24.15" customHeight="1">
      <c r="A220" s="39"/>
      <c r="B220" s="40"/>
      <c r="C220" s="227" t="s">
        <v>756</v>
      </c>
      <c r="D220" s="227" t="s">
        <v>193</v>
      </c>
      <c r="E220" s="228" t="s">
        <v>2488</v>
      </c>
      <c r="F220" s="229" t="s">
        <v>2489</v>
      </c>
      <c r="G220" s="230" t="s">
        <v>995</v>
      </c>
      <c r="H220" s="231">
        <v>1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41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309</v>
      </c>
      <c r="AT220" s="238" t="s">
        <v>193</v>
      </c>
      <c r="AU220" s="238" t="s">
        <v>86</v>
      </c>
      <c r="AY220" s="18" t="s">
        <v>191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309</v>
      </c>
      <c r="BM220" s="238" t="s">
        <v>2490</v>
      </c>
    </row>
    <row r="221" spans="1:65" s="2" customFormat="1" ht="24.15" customHeight="1">
      <c r="A221" s="39"/>
      <c r="B221" s="40"/>
      <c r="C221" s="227" t="s">
        <v>762</v>
      </c>
      <c r="D221" s="227" t="s">
        <v>193</v>
      </c>
      <c r="E221" s="228" t="s">
        <v>2491</v>
      </c>
      <c r="F221" s="229" t="s">
        <v>2492</v>
      </c>
      <c r="G221" s="230" t="s">
        <v>995</v>
      </c>
      <c r="H221" s="231">
        <v>2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41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309</v>
      </c>
      <c r="AT221" s="238" t="s">
        <v>193</v>
      </c>
      <c r="AU221" s="238" t="s">
        <v>86</v>
      </c>
      <c r="AY221" s="18" t="s">
        <v>191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84</v>
      </c>
      <c r="BK221" s="239">
        <f>ROUND(I221*H221,2)</f>
        <v>0</v>
      </c>
      <c r="BL221" s="18" t="s">
        <v>309</v>
      </c>
      <c r="BM221" s="238" t="s">
        <v>2493</v>
      </c>
    </row>
    <row r="222" spans="1:65" s="2" customFormat="1" ht="24.15" customHeight="1">
      <c r="A222" s="39"/>
      <c r="B222" s="40"/>
      <c r="C222" s="227" t="s">
        <v>768</v>
      </c>
      <c r="D222" s="227" t="s">
        <v>193</v>
      </c>
      <c r="E222" s="228" t="s">
        <v>2494</v>
      </c>
      <c r="F222" s="229" t="s">
        <v>2495</v>
      </c>
      <c r="G222" s="230" t="s">
        <v>995</v>
      </c>
      <c r="H222" s="231">
        <v>40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41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309</v>
      </c>
      <c r="AT222" s="238" t="s">
        <v>193</v>
      </c>
      <c r="AU222" s="238" t="s">
        <v>86</v>
      </c>
      <c r="AY222" s="18" t="s">
        <v>191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84</v>
      </c>
      <c r="BK222" s="239">
        <f>ROUND(I222*H222,2)</f>
        <v>0</v>
      </c>
      <c r="BL222" s="18" t="s">
        <v>309</v>
      </c>
      <c r="BM222" s="238" t="s">
        <v>2496</v>
      </c>
    </row>
    <row r="223" spans="1:65" s="2" customFormat="1" ht="24.15" customHeight="1">
      <c r="A223" s="39"/>
      <c r="B223" s="40"/>
      <c r="C223" s="227" t="s">
        <v>772</v>
      </c>
      <c r="D223" s="227" t="s">
        <v>193</v>
      </c>
      <c r="E223" s="228" t="s">
        <v>2497</v>
      </c>
      <c r="F223" s="229" t="s">
        <v>2498</v>
      </c>
      <c r="G223" s="230" t="s">
        <v>995</v>
      </c>
      <c r="H223" s="231">
        <v>2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41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309</v>
      </c>
      <c r="AT223" s="238" t="s">
        <v>193</v>
      </c>
      <c r="AU223" s="238" t="s">
        <v>86</v>
      </c>
      <c r="AY223" s="18" t="s">
        <v>191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84</v>
      </c>
      <c r="BK223" s="239">
        <f>ROUND(I223*H223,2)</f>
        <v>0</v>
      </c>
      <c r="BL223" s="18" t="s">
        <v>309</v>
      </c>
      <c r="BM223" s="238" t="s">
        <v>2499</v>
      </c>
    </row>
    <row r="224" spans="1:65" s="2" customFormat="1" ht="21.75" customHeight="1">
      <c r="A224" s="39"/>
      <c r="B224" s="40"/>
      <c r="C224" s="227" t="s">
        <v>777</v>
      </c>
      <c r="D224" s="227" t="s">
        <v>193</v>
      </c>
      <c r="E224" s="228" t="s">
        <v>2500</v>
      </c>
      <c r="F224" s="229" t="s">
        <v>2501</v>
      </c>
      <c r="G224" s="230" t="s">
        <v>995</v>
      </c>
      <c r="H224" s="231">
        <v>8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309</v>
      </c>
      <c r="AT224" s="238" t="s">
        <v>193</v>
      </c>
      <c r="AU224" s="238" t="s">
        <v>86</v>
      </c>
      <c r="AY224" s="18" t="s">
        <v>191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84</v>
      </c>
      <c r="BK224" s="239">
        <f>ROUND(I224*H224,2)</f>
        <v>0</v>
      </c>
      <c r="BL224" s="18" t="s">
        <v>309</v>
      </c>
      <c r="BM224" s="238" t="s">
        <v>2502</v>
      </c>
    </row>
    <row r="225" spans="1:65" s="2" customFormat="1" ht="16.5" customHeight="1">
      <c r="A225" s="39"/>
      <c r="B225" s="40"/>
      <c r="C225" s="227" t="s">
        <v>789</v>
      </c>
      <c r="D225" s="227" t="s">
        <v>193</v>
      </c>
      <c r="E225" s="228" t="s">
        <v>2503</v>
      </c>
      <c r="F225" s="229" t="s">
        <v>2504</v>
      </c>
      <c r="G225" s="230" t="s">
        <v>995</v>
      </c>
      <c r="H225" s="231">
        <v>1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309</v>
      </c>
      <c r="AT225" s="238" t="s">
        <v>193</v>
      </c>
      <c r="AU225" s="238" t="s">
        <v>86</v>
      </c>
      <c r="AY225" s="18" t="s">
        <v>191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309</v>
      </c>
      <c r="BM225" s="238" t="s">
        <v>2505</v>
      </c>
    </row>
    <row r="226" spans="1:65" s="2" customFormat="1" ht="24.15" customHeight="1">
      <c r="A226" s="39"/>
      <c r="B226" s="40"/>
      <c r="C226" s="227" t="s">
        <v>793</v>
      </c>
      <c r="D226" s="227" t="s">
        <v>193</v>
      </c>
      <c r="E226" s="228" t="s">
        <v>2506</v>
      </c>
      <c r="F226" s="229" t="s">
        <v>2507</v>
      </c>
      <c r="G226" s="230" t="s">
        <v>995</v>
      </c>
      <c r="H226" s="231">
        <v>2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41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309</v>
      </c>
      <c r="AT226" s="238" t="s">
        <v>193</v>
      </c>
      <c r="AU226" s="238" t="s">
        <v>86</v>
      </c>
      <c r="AY226" s="18" t="s">
        <v>191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84</v>
      </c>
      <c r="BK226" s="239">
        <f>ROUND(I226*H226,2)</f>
        <v>0</v>
      </c>
      <c r="BL226" s="18" t="s">
        <v>309</v>
      </c>
      <c r="BM226" s="238" t="s">
        <v>2508</v>
      </c>
    </row>
    <row r="227" spans="1:65" s="2" customFormat="1" ht="24.15" customHeight="1">
      <c r="A227" s="39"/>
      <c r="B227" s="40"/>
      <c r="C227" s="227" t="s">
        <v>798</v>
      </c>
      <c r="D227" s="227" t="s">
        <v>193</v>
      </c>
      <c r="E227" s="228" t="s">
        <v>2509</v>
      </c>
      <c r="F227" s="229" t="s">
        <v>2510</v>
      </c>
      <c r="G227" s="230" t="s">
        <v>995</v>
      </c>
      <c r="H227" s="231">
        <v>4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41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309</v>
      </c>
      <c r="AT227" s="238" t="s">
        <v>193</v>
      </c>
      <c r="AU227" s="238" t="s">
        <v>86</v>
      </c>
      <c r="AY227" s="18" t="s">
        <v>191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84</v>
      </c>
      <c r="BK227" s="239">
        <f>ROUND(I227*H227,2)</f>
        <v>0</v>
      </c>
      <c r="BL227" s="18" t="s">
        <v>309</v>
      </c>
      <c r="BM227" s="238" t="s">
        <v>2511</v>
      </c>
    </row>
    <row r="228" spans="1:65" s="2" customFormat="1" ht="16.5" customHeight="1">
      <c r="A228" s="39"/>
      <c r="B228" s="40"/>
      <c r="C228" s="227" t="s">
        <v>802</v>
      </c>
      <c r="D228" s="227" t="s">
        <v>193</v>
      </c>
      <c r="E228" s="228" t="s">
        <v>2512</v>
      </c>
      <c r="F228" s="229" t="s">
        <v>2513</v>
      </c>
      <c r="G228" s="230" t="s">
        <v>400</v>
      </c>
      <c r="H228" s="231">
        <v>10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41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309</v>
      </c>
      <c r="AT228" s="238" t="s">
        <v>193</v>
      </c>
      <c r="AU228" s="238" t="s">
        <v>86</v>
      </c>
      <c r="AY228" s="18" t="s">
        <v>191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84</v>
      </c>
      <c r="BK228" s="239">
        <f>ROUND(I228*H228,2)</f>
        <v>0</v>
      </c>
      <c r="BL228" s="18" t="s">
        <v>309</v>
      </c>
      <c r="BM228" s="238" t="s">
        <v>2514</v>
      </c>
    </row>
    <row r="229" spans="1:65" s="2" customFormat="1" ht="24.15" customHeight="1">
      <c r="A229" s="39"/>
      <c r="B229" s="40"/>
      <c r="C229" s="227" t="s">
        <v>807</v>
      </c>
      <c r="D229" s="227" t="s">
        <v>193</v>
      </c>
      <c r="E229" s="228" t="s">
        <v>2515</v>
      </c>
      <c r="F229" s="229" t="s">
        <v>2516</v>
      </c>
      <c r="G229" s="230" t="s">
        <v>1534</v>
      </c>
      <c r="H229" s="294"/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41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309</v>
      </c>
      <c r="AT229" s="238" t="s">
        <v>193</v>
      </c>
      <c r="AU229" s="238" t="s">
        <v>86</v>
      </c>
      <c r="AY229" s="18" t="s">
        <v>191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84</v>
      </c>
      <c r="BK229" s="239">
        <f>ROUND(I229*H229,2)</f>
        <v>0</v>
      </c>
      <c r="BL229" s="18" t="s">
        <v>309</v>
      </c>
      <c r="BM229" s="238" t="s">
        <v>2517</v>
      </c>
    </row>
    <row r="230" spans="1:65" s="2" customFormat="1" ht="33" customHeight="1">
      <c r="A230" s="39"/>
      <c r="B230" s="40"/>
      <c r="C230" s="227" t="s">
        <v>822</v>
      </c>
      <c r="D230" s="227" t="s">
        <v>193</v>
      </c>
      <c r="E230" s="228" t="s">
        <v>2518</v>
      </c>
      <c r="F230" s="229" t="s">
        <v>2519</v>
      </c>
      <c r="G230" s="230" t="s">
        <v>400</v>
      </c>
      <c r="H230" s="231">
        <v>1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41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309</v>
      </c>
      <c r="AT230" s="238" t="s">
        <v>193</v>
      </c>
      <c r="AU230" s="238" t="s">
        <v>86</v>
      </c>
      <c r="AY230" s="18" t="s">
        <v>191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84</v>
      </c>
      <c r="BK230" s="239">
        <f>ROUND(I230*H230,2)</f>
        <v>0</v>
      </c>
      <c r="BL230" s="18" t="s">
        <v>309</v>
      </c>
      <c r="BM230" s="238" t="s">
        <v>2520</v>
      </c>
    </row>
    <row r="231" spans="1:65" s="2" customFormat="1" ht="33" customHeight="1">
      <c r="A231" s="39"/>
      <c r="B231" s="40"/>
      <c r="C231" s="227" t="s">
        <v>846</v>
      </c>
      <c r="D231" s="227" t="s">
        <v>193</v>
      </c>
      <c r="E231" s="228" t="s">
        <v>2521</v>
      </c>
      <c r="F231" s="229" t="s">
        <v>2522</v>
      </c>
      <c r="G231" s="230" t="s">
        <v>400</v>
      </c>
      <c r="H231" s="231">
        <v>19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41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309</v>
      </c>
      <c r="AT231" s="238" t="s">
        <v>193</v>
      </c>
      <c r="AU231" s="238" t="s">
        <v>86</v>
      </c>
      <c r="AY231" s="18" t="s">
        <v>191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84</v>
      </c>
      <c r="BK231" s="239">
        <f>ROUND(I231*H231,2)</f>
        <v>0</v>
      </c>
      <c r="BL231" s="18" t="s">
        <v>309</v>
      </c>
      <c r="BM231" s="238" t="s">
        <v>2523</v>
      </c>
    </row>
    <row r="232" spans="1:65" s="2" customFormat="1" ht="33" customHeight="1">
      <c r="A232" s="39"/>
      <c r="B232" s="40"/>
      <c r="C232" s="227" t="s">
        <v>860</v>
      </c>
      <c r="D232" s="227" t="s">
        <v>193</v>
      </c>
      <c r="E232" s="228" t="s">
        <v>2524</v>
      </c>
      <c r="F232" s="229" t="s">
        <v>2525</v>
      </c>
      <c r="G232" s="230" t="s">
        <v>400</v>
      </c>
      <c r="H232" s="231">
        <v>1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41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309</v>
      </c>
      <c r="AT232" s="238" t="s">
        <v>193</v>
      </c>
      <c r="AU232" s="238" t="s">
        <v>86</v>
      </c>
      <c r="AY232" s="18" t="s">
        <v>191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84</v>
      </c>
      <c r="BK232" s="239">
        <f>ROUND(I232*H232,2)</f>
        <v>0</v>
      </c>
      <c r="BL232" s="18" t="s">
        <v>309</v>
      </c>
      <c r="BM232" s="238" t="s">
        <v>2526</v>
      </c>
    </row>
    <row r="233" spans="1:65" s="2" customFormat="1" ht="37.8" customHeight="1">
      <c r="A233" s="39"/>
      <c r="B233" s="40"/>
      <c r="C233" s="227" t="s">
        <v>865</v>
      </c>
      <c r="D233" s="227" t="s">
        <v>193</v>
      </c>
      <c r="E233" s="228" t="s">
        <v>2527</v>
      </c>
      <c r="F233" s="229" t="s">
        <v>2528</v>
      </c>
      <c r="G233" s="230" t="s">
        <v>400</v>
      </c>
      <c r="H233" s="231">
        <v>1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41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309</v>
      </c>
      <c r="AT233" s="238" t="s">
        <v>193</v>
      </c>
      <c r="AU233" s="238" t="s">
        <v>86</v>
      </c>
      <c r="AY233" s="18" t="s">
        <v>191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309</v>
      </c>
      <c r="BM233" s="238" t="s">
        <v>2529</v>
      </c>
    </row>
    <row r="234" spans="1:65" s="2" customFormat="1" ht="37.8" customHeight="1">
      <c r="A234" s="39"/>
      <c r="B234" s="40"/>
      <c r="C234" s="227" t="s">
        <v>869</v>
      </c>
      <c r="D234" s="227" t="s">
        <v>193</v>
      </c>
      <c r="E234" s="228" t="s">
        <v>2530</v>
      </c>
      <c r="F234" s="229" t="s">
        <v>2531</v>
      </c>
      <c r="G234" s="230" t="s">
        <v>400</v>
      </c>
      <c r="H234" s="231">
        <v>1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41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309</v>
      </c>
      <c r="AT234" s="238" t="s">
        <v>193</v>
      </c>
      <c r="AU234" s="238" t="s">
        <v>86</v>
      </c>
      <c r="AY234" s="18" t="s">
        <v>191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84</v>
      </c>
      <c r="BK234" s="239">
        <f>ROUND(I234*H234,2)</f>
        <v>0</v>
      </c>
      <c r="BL234" s="18" t="s">
        <v>309</v>
      </c>
      <c r="BM234" s="238" t="s">
        <v>2532</v>
      </c>
    </row>
    <row r="235" spans="1:65" s="2" customFormat="1" ht="37.8" customHeight="1">
      <c r="A235" s="39"/>
      <c r="B235" s="40"/>
      <c r="C235" s="227" t="s">
        <v>874</v>
      </c>
      <c r="D235" s="227" t="s">
        <v>193</v>
      </c>
      <c r="E235" s="228" t="s">
        <v>2533</v>
      </c>
      <c r="F235" s="229" t="s">
        <v>2534</v>
      </c>
      <c r="G235" s="230" t="s">
        <v>400</v>
      </c>
      <c r="H235" s="231">
        <v>4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309</v>
      </c>
      <c r="AT235" s="238" t="s">
        <v>193</v>
      </c>
      <c r="AU235" s="238" t="s">
        <v>86</v>
      </c>
      <c r="AY235" s="18" t="s">
        <v>191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84</v>
      </c>
      <c r="BK235" s="239">
        <f>ROUND(I235*H235,2)</f>
        <v>0</v>
      </c>
      <c r="BL235" s="18" t="s">
        <v>309</v>
      </c>
      <c r="BM235" s="238" t="s">
        <v>2535</v>
      </c>
    </row>
    <row r="236" spans="1:65" s="2" customFormat="1" ht="37.8" customHeight="1">
      <c r="A236" s="39"/>
      <c r="B236" s="40"/>
      <c r="C236" s="227" t="s">
        <v>878</v>
      </c>
      <c r="D236" s="227" t="s">
        <v>193</v>
      </c>
      <c r="E236" s="228" t="s">
        <v>2536</v>
      </c>
      <c r="F236" s="229" t="s">
        <v>2537</v>
      </c>
      <c r="G236" s="230" t="s">
        <v>400</v>
      </c>
      <c r="H236" s="231">
        <v>8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309</v>
      </c>
      <c r="AT236" s="238" t="s">
        <v>193</v>
      </c>
      <c r="AU236" s="238" t="s">
        <v>86</v>
      </c>
      <c r="AY236" s="18" t="s">
        <v>191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309</v>
      </c>
      <c r="BM236" s="238" t="s">
        <v>2538</v>
      </c>
    </row>
    <row r="237" spans="1:65" s="2" customFormat="1" ht="44.25" customHeight="1">
      <c r="A237" s="39"/>
      <c r="B237" s="40"/>
      <c r="C237" s="227" t="s">
        <v>885</v>
      </c>
      <c r="D237" s="227" t="s">
        <v>193</v>
      </c>
      <c r="E237" s="228" t="s">
        <v>2539</v>
      </c>
      <c r="F237" s="229" t="s">
        <v>2540</v>
      </c>
      <c r="G237" s="230" t="s">
        <v>400</v>
      </c>
      <c r="H237" s="231">
        <v>2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309</v>
      </c>
      <c r="AT237" s="238" t="s">
        <v>193</v>
      </c>
      <c r="AU237" s="238" t="s">
        <v>86</v>
      </c>
      <c r="AY237" s="18" t="s">
        <v>191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84</v>
      </c>
      <c r="BK237" s="239">
        <f>ROUND(I237*H237,2)</f>
        <v>0</v>
      </c>
      <c r="BL237" s="18" t="s">
        <v>309</v>
      </c>
      <c r="BM237" s="238" t="s">
        <v>2541</v>
      </c>
    </row>
    <row r="238" spans="1:65" s="2" customFormat="1" ht="44.25" customHeight="1">
      <c r="A238" s="39"/>
      <c r="B238" s="40"/>
      <c r="C238" s="227" t="s">
        <v>889</v>
      </c>
      <c r="D238" s="227" t="s">
        <v>193</v>
      </c>
      <c r="E238" s="228" t="s">
        <v>2542</v>
      </c>
      <c r="F238" s="229" t="s">
        <v>2543</v>
      </c>
      <c r="G238" s="230" t="s">
        <v>400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41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309</v>
      </c>
      <c r="AT238" s="238" t="s">
        <v>193</v>
      </c>
      <c r="AU238" s="238" t="s">
        <v>86</v>
      </c>
      <c r="AY238" s="18" t="s">
        <v>191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84</v>
      </c>
      <c r="BK238" s="239">
        <f>ROUND(I238*H238,2)</f>
        <v>0</v>
      </c>
      <c r="BL238" s="18" t="s">
        <v>309</v>
      </c>
      <c r="BM238" s="238" t="s">
        <v>2544</v>
      </c>
    </row>
    <row r="239" spans="1:65" s="2" customFormat="1" ht="66.75" customHeight="1">
      <c r="A239" s="39"/>
      <c r="B239" s="40"/>
      <c r="C239" s="227" t="s">
        <v>893</v>
      </c>
      <c r="D239" s="227" t="s">
        <v>193</v>
      </c>
      <c r="E239" s="228" t="s">
        <v>2545</v>
      </c>
      <c r="F239" s="229" t="s">
        <v>2546</v>
      </c>
      <c r="G239" s="230" t="s">
        <v>400</v>
      </c>
      <c r="H239" s="231">
        <v>5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309</v>
      </c>
      <c r="AT239" s="238" t="s">
        <v>193</v>
      </c>
      <c r="AU239" s="238" t="s">
        <v>86</v>
      </c>
      <c r="AY239" s="18" t="s">
        <v>191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84</v>
      </c>
      <c r="BK239" s="239">
        <f>ROUND(I239*H239,2)</f>
        <v>0</v>
      </c>
      <c r="BL239" s="18" t="s">
        <v>309</v>
      </c>
      <c r="BM239" s="238" t="s">
        <v>2547</v>
      </c>
    </row>
    <row r="240" spans="1:65" s="2" customFormat="1" ht="49.05" customHeight="1">
      <c r="A240" s="39"/>
      <c r="B240" s="40"/>
      <c r="C240" s="227" t="s">
        <v>923</v>
      </c>
      <c r="D240" s="227" t="s">
        <v>193</v>
      </c>
      <c r="E240" s="228" t="s">
        <v>2548</v>
      </c>
      <c r="F240" s="229" t="s">
        <v>2549</v>
      </c>
      <c r="G240" s="230" t="s">
        <v>400</v>
      </c>
      <c r="H240" s="231">
        <v>1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309</v>
      </c>
      <c r="AT240" s="238" t="s">
        <v>193</v>
      </c>
      <c r="AU240" s="238" t="s">
        <v>86</v>
      </c>
      <c r="AY240" s="18" t="s">
        <v>191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84</v>
      </c>
      <c r="BK240" s="239">
        <f>ROUND(I240*H240,2)</f>
        <v>0</v>
      </c>
      <c r="BL240" s="18" t="s">
        <v>309</v>
      </c>
      <c r="BM240" s="238" t="s">
        <v>2550</v>
      </c>
    </row>
    <row r="241" spans="1:63" s="12" customFormat="1" ht="22.8" customHeight="1">
      <c r="A241" s="12"/>
      <c r="B241" s="211"/>
      <c r="C241" s="212"/>
      <c r="D241" s="213" t="s">
        <v>75</v>
      </c>
      <c r="E241" s="225" t="s">
        <v>2551</v>
      </c>
      <c r="F241" s="225" t="s">
        <v>2552</v>
      </c>
      <c r="G241" s="212"/>
      <c r="H241" s="212"/>
      <c r="I241" s="215"/>
      <c r="J241" s="226">
        <f>BK241</f>
        <v>0</v>
      </c>
      <c r="K241" s="212"/>
      <c r="L241" s="217"/>
      <c r="M241" s="218"/>
      <c r="N241" s="219"/>
      <c r="O241" s="219"/>
      <c r="P241" s="220">
        <f>SUM(P242:P247)</f>
        <v>0</v>
      </c>
      <c r="Q241" s="219"/>
      <c r="R241" s="220">
        <f>SUM(R242:R247)</f>
        <v>0</v>
      </c>
      <c r="S241" s="219"/>
      <c r="T241" s="221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2" t="s">
        <v>86</v>
      </c>
      <c r="AT241" s="223" t="s">
        <v>75</v>
      </c>
      <c r="AU241" s="223" t="s">
        <v>84</v>
      </c>
      <c r="AY241" s="222" t="s">
        <v>191</v>
      </c>
      <c r="BK241" s="224">
        <f>SUM(BK242:BK247)</f>
        <v>0</v>
      </c>
    </row>
    <row r="242" spans="1:65" s="2" customFormat="1" ht="33" customHeight="1">
      <c r="A242" s="39"/>
      <c r="B242" s="40"/>
      <c r="C242" s="227" t="s">
        <v>928</v>
      </c>
      <c r="D242" s="227" t="s">
        <v>193</v>
      </c>
      <c r="E242" s="228" t="s">
        <v>2553</v>
      </c>
      <c r="F242" s="229" t="s">
        <v>2554</v>
      </c>
      <c r="G242" s="230" t="s">
        <v>400</v>
      </c>
      <c r="H242" s="231">
        <v>8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41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309</v>
      </c>
      <c r="AT242" s="238" t="s">
        <v>193</v>
      </c>
      <c r="AU242" s="238" t="s">
        <v>86</v>
      </c>
      <c r="AY242" s="18" t="s">
        <v>191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84</v>
      </c>
      <c r="BK242" s="239">
        <f>ROUND(I242*H242,2)</f>
        <v>0</v>
      </c>
      <c r="BL242" s="18" t="s">
        <v>309</v>
      </c>
      <c r="BM242" s="238" t="s">
        <v>2555</v>
      </c>
    </row>
    <row r="243" spans="1:65" s="2" customFormat="1" ht="33" customHeight="1">
      <c r="A243" s="39"/>
      <c r="B243" s="40"/>
      <c r="C243" s="227" t="s">
        <v>932</v>
      </c>
      <c r="D243" s="227" t="s">
        <v>193</v>
      </c>
      <c r="E243" s="228" t="s">
        <v>2556</v>
      </c>
      <c r="F243" s="229" t="s">
        <v>2557</v>
      </c>
      <c r="G243" s="230" t="s">
        <v>400</v>
      </c>
      <c r="H243" s="231">
        <v>2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41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309</v>
      </c>
      <c r="AT243" s="238" t="s">
        <v>193</v>
      </c>
      <c r="AU243" s="238" t="s">
        <v>86</v>
      </c>
      <c r="AY243" s="18" t="s">
        <v>191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84</v>
      </c>
      <c r="BK243" s="239">
        <f>ROUND(I243*H243,2)</f>
        <v>0</v>
      </c>
      <c r="BL243" s="18" t="s">
        <v>309</v>
      </c>
      <c r="BM243" s="238" t="s">
        <v>2558</v>
      </c>
    </row>
    <row r="244" spans="1:65" s="2" customFormat="1" ht="37.8" customHeight="1">
      <c r="A244" s="39"/>
      <c r="B244" s="40"/>
      <c r="C244" s="227" t="s">
        <v>936</v>
      </c>
      <c r="D244" s="227" t="s">
        <v>193</v>
      </c>
      <c r="E244" s="228" t="s">
        <v>2559</v>
      </c>
      <c r="F244" s="229" t="s">
        <v>2560</v>
      </c>
      <c r="G244" s="230" t="s">
        <v>400</v>
      </c>
      <c r="H244" s="231">
        <v>1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41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309</v>
      </c>
      <c r="AT244" s="238" t="s">
        <v>193</v>
      </c>
      <c r="AU244" s="238" t="s">
        <v>86</v>
      </c>
      <c r="AY244" s="18" t="s">
        <v>191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84</v>
      </c>
      <c r="BK244" s="239">
        <f>ROUND(I244*H244,2)</f>
        <v>0</v>
      </c>
      <c r="BL244" s="18" t="s">
        <v>309</v>
      </c>
      <c r="BM244" s="238" t="s">
        <v>2561</v>
      </c>
    </row>
    <row r="245" spans="1:65" s="2" customFormat="1" ht="16.5" customHeight="1">
      <c r="A245" s="39"/>
      <c r="B245" s="40"/>
      <c r="C245" s="227" t="s">
        <v>940</v>
      </c>
      <c r="D245" s="227" t="s">
        <v>193</v>
      </c>
      <c r="E245" s="228" t="s">
        <v>2562</v>
      </c>
      <c r="F245" s="229" t="s">
        <v>2563</v>
      </c>
      <c r="G245" s="230" t="s">
        <v>400</v>
      </c>
      <c r="H245" s="231">
        <v>11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41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309</v>
      </c>
      <c r="AT245" s="238" t="s">
        <v>193</v>
      </c>
      <c r="AU245" s="238" t="s">
        <v>86</v>
      </c>
      <c r="AY245" s="18" t="s">
        <v>191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84</v>
      </c>
      <c r="BK245" s="239">
        <f>ROUND(I245*H245,2)</f>
        <v>0</v>
      </c>
      <c r="BL245" s="18" t="s">
        <v>309</v>
      </c>
      <c r="BM245" s="238" t="s">
        <v>2564</v>
      </c>
    </row>
    <row r="246" spans="1:65" s="2" customFormat="1" ht="16.5" customHeight="1">
      <c r="A246" s="39"/>
      <c r="B246" s="40"/>
      <c r="C246" s="227" t="s">
        <v>944</v>
      </c>
      <c r="D246" s="227" t="s">
        <v>193</v>
      </c>
      <c r="E246" s="228" t="s">
        <v>2565</v>
      </c>
      <c r="F246" s="229" t="s">
        <v>2566</v>
      </c>
      <c r="G246" s="230" t="s">
        <v>995</v>
      </c>
      <c r="H246" s="231">
        <v>11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41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309</v>
      </c>
      <c r="AT246" s="238" t="s">
        <v>193</v>
      </c>
      <c r="AU246" s="238" t="s">
        <v>86</v>
      </c>
      <c r="AY246" s="18" t="s">
        <v>191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84</v>
      </c>
      <c r="BK246" s="239">
        <f>ROUND(I246*H246,2)</f>
        <v>0</v>
      </c>
      <c r="BL246" s="18" t="s">
        <v>309</v>
      </c>
      <c r="BM246" s="238" t="s">
        <v>2567</v>
      </c>
    </row>
    <row r="247" spans="1:65" s="2" customFormat="1" ht="16.5" customHeight="1">
      <c r="A247" s="39"/>
      <c r="B247" s="40"/>
      <c r="C247" s="227" t="s">
        <v>948</v>
      </c>
      <c r="D247" s="227" t="s">
        <v>193</v>
      </c>
      <c r="E247" s="228" t="s">
        <v>2568</v>
      </c>
      <c r="F247" s="229" t="s">
        <v>2569</v>
      </c>
      <c r="G247" s="230" t="s">
        <v>1534</v>
      </c>
      <c r="H247" s="294"/>
      <c r="I247" s="232"/>
      <c r="J247" s="233">
        <f>ROUND(I247*H247,2)</f>
        <v>0</v>
      </c>
      <c r="K247" s="229" t="s">
        <v>1</v>
      </c>
      <c r="L247" s="45"/>
      <c r="M247" s="298" t="s">
        <v>1</v>
      </c>
      <c r="N247" s="299" t="s">
        <v>41</v>
      </c>
      <c r="O247" s="300"/>
      <c r="P247" s="301">
        <f>O247*H247</f>
        <v>0</v>
      </c>
      <c r="Q247" s="301">
        <v>0</v>
      </c>
      <c r="R247" s="301">
        <f>Q247*H247</f>
        <v>0</v>
      </c>
      <c r="S247" s="301">
        <v>0</v>
      </c>
      <c r="T247" s="30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309</v>
      </c>
      <c r="AT247" s="238" t="s">
        <v>193</v>
      </c>
      <c r="AU247" s="238" t="s">
        <v>86</v>
      </c>
      <c r="AY247" s="18" t="s">
        <v>191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84</v>
      </c>
      <c r="BK247" s="239">
        <f>ROUND(I247*H247,2)</f>
        <v>0</v>
      </c>
      <c r="BL247" s="18" t="s">
        <v>309</v>
      </c>
      <c r="BM247" s="238" t="s">
        <v>2570</v>
      </c>
    </row>
    <row r="248" spans="1:31" s="2" customFormat="1" ht="6.95" customHeight="1">
      <c r="A248" s="39"/>
      <c r="B248" s="67"/>
      <c r="C248" s="68"/>
      <c r="D248" s="68"/>
      <c r="E248" s="68"/>
      <c r="F248" s="68"/>
      <c r="G248" s="68"/>
      <c r="H248" s="68"/>
      <c r="I248" s="68"/>
      <c r="J248" s="68"/>
      <c r="K248" s="68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password="CC35" sheet="1" objects="1" scenarios="1" formatColumns="0" formatRows="0" autoFilter="0"/>
  <autoFilter ref="C128:K2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2571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ROUND((SUM(BE127:BE249)),2)</f>
        <v>0</v>
      </c>
      <c r="G35" s="39"/>
      <c r="H35" s="39"/>
      <c r="I35" s="165">
        <v>0.21</v>
      </c>
      <c r="J35" s="164">
        <f>ROUND(((SUM(BE127:BE249))*I35),2)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ROUND((SUM(BF127:BF249)),2)</f>
        <v>0</v>
      </c>
      <c r="G36" s="39"/>
      <c r="H36" s="39"/>
      <c r="I36" s="165">
        <v>0.15</v>
      </c>
      <c r="J36" s="164">
        <f>ROUND(((SUM(BF127:BF249))*I36),2)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ROUND((SUM(BG127:BG249)),2)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ROUND((SUM(BH127:BH249)),2)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ROUND((SUM(BI127:BI249)),2)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D.1.4.B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161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2572</v>
      </c>
      <c r="E100" s="197"/>
      <c r="F100" s="197"/>
      <c r="G100" s="197"/>
      <c r="H100" s="197"/>
      <c r="I100" s="197"/>
      <c r="J100" s="198">
        <f>J129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2573</v>
      </c>
      <c r="E101" s="197"/>
      <c r="F101" s="197"/>
      <c r="G101" s="197"/>
      <c r="H101" s="197"/>
      <c r="I101" s="197"/>
      <c r="J101" s="198">
        <f>J166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2574</v>
      </c>
      <c r="E102" s="197"/>
      <c r="F102" s="197"/>
      <c r="G102" s="197"/>
      <c r="H102" s="197"/>
      <c r="I102" s="197"/>
      <c r="J102" s="198">
        <f>J199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2575</v>
      </c>
      <c r="E103" s="197"/>
      <c r="F103" s="197"/>
      <c r="G103" s="197"/>
      <c r="H103" s="197"/>
      <c r="I103" s="197"/>
      <c r="J103" s="198">
        <f>J234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2576</v>
      </c>
      <c r="E104" s="197"/>
      <c r="F104" s="197"/>
      <c r="G104" s="197"/>
      <c r="H104" s="197"/>
      <c r="I104" s="197"/>
      <c r="J104" s="198">
        <f>J239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2577</v>
      </c>
      <c r="E105" s="197"/>
      <c r="F105" s="197"/>
      <c r="G105" s="197"/>
      <c r="H105" s="197"/>
      <c r="I105" s="197"/>
      <c r="J105" s="198">
        <f>J244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176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Správní objekt tenisových kurtů Kyselka, Bílina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143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4" t="s">
        <v>2234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2235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D.1.4.B - Vzduchotechnika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>Kyselka 410, Mostecké Předměstí, Bílina</v>
      </c>
      <c r="G121" s="41"/>
      <c r="H121" s="41"/>
      <c r="I121" s="33" t="s">
        <v>22</v>
      </c>
      <c r="J121" s="80" t="str">
        <f>IF(J14="","",J14)</f>
        <v>22. 5. 2023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Město Bílina, Břežánská 50/4, Bílina</v>
      </c>
      <c r="G123" s="41"/>
      <c r="H123" s="41"/>
      <c r="I123" s="33" t="s">
        <v>30</v>
      </c>
      <c r="J123" s="37" t="str">
        <f>E23</f>
        <v>Ing. arch. Jan Heller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0"/>
      <c r="B126" s="201"/>
      <c r="C126" s="202" t="s">
        <v>177</v>
      </c>
      <c r="D126" s="203" t="s">
        <v>61</v>
      </c>
      <c r="E126" s="203" t="s">
        <v>57</v>
      </c>
      <c r="F126" s="203" t="s">
        <v>58</v>
      </c>
      <c r="G126" s="203" t="s">
        <v>178</v>
      </c>
      <c r="H126" s="203" t="s">
        <v>179</v>
      </c>
      <c r="I126" s="203" t="s">
        <v>180</v>
      </c>
      <c r="J126" s="203" t="s">
        <v>147</v>
      </c>
      <c r="K126" s="204" t="s">
        <v>181</v>
      </c>
      <c r="L126" s="205"/>
      <c r="M126" s="101" t="s">
        <v>1</v>
      </c>
      <c r="N126" s="102" t="s">
        <v>40</v>
      </c>
      <c r="O126" s="102" t="s">
        <v>182</v>
      </c>
      <c r="P126" s="102" t="s">
        <v>183</v>
      </c>
      <c r="Q126" s="102" t="s">
        <v>184</v>
      </c>
      <c r="R126" s="102" t="s">
        <v>185</v>
      </c>
      <c r="S126" s="102" t="s">
        <v>186</v>
      </c>
      <c r="T126" s="103" t="s">
        <v>187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9"/>
      <c r="B127" s="40"/>
      <c r="C127" s="108" t="s">
        <v>188</v>
      </c>
      <c r="D127" s="41"/>
      <c r="E127" s="41"/>
      <c r="F127" s="41"/>
      <c r="G127" s="41"/>
      <c r="H127" s="41"/>
      <c r="I127" s="41"/>
      <c r="J127" s="206">
        <f>BK127</f>
        <v>0</v>
      </c>
      <c r="K127" s="41"/>
      <c r="L127" s="45"/>
      <c r="M127" s="104"/>
      <c r="N127" s="207"/>
      <c r="O127" s="105"/>
      <c r="P127" s="208">
        <f>P128</f>
        <v>0</v>
      </c>
      <c r="Q127" s="105"/>
      <c r="R127" s="208">
        <f>R128</f>
        <v>0</v>
      </c>
      <c r="S127" s="105"/>
      <c r="T127" s="209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149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75</v>
      </c>
      <c r="E128" s="214" t="s">
        <v>1068</v>
      </c>
      <c r="F128" s="214" t="s">
        <v>1069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P129+P166+P199+P234+P239+P244</f>
        <v>0</v>
      </c>
      <c r="Q128" s="219"/>
      <c r="R128" s="220">
        <f>R129+R166+R199+R234+R239+R244</f>
        <v>0</v>
      </c>
      <c r="S128" s="219"/>
      <c r="T128" s="221">
        <f>T129+T166+T199+T234+T239+T244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75</v>
      </c>
      <c r="AU128" s="223" t="s">
        <v>76</v>
      </c>
      <c r="AY128" s="222" t="s">
        <v>191</v>
      </c>
      <c r="BK128" s="224">
        <f>BK129+BK166+BK199+BK234+BK239+BK244</f>
        <v>0</v>
      </c>
    </row>
    <row r="129" spans="1:63" s="12" customFormat="1" ht="22.8" customHeight="1">
      <c r="A129" s="12"/>
      <c r="B129" s="211"/>
      <c r="C129" s="212"/>
      <c r="D129" s="213" t="s">
        <v>75</v>
      </c>
      <c r="E129" s="225" t="s">
        <v>2354</v>
      </c>
      <c r="F129" s="225" t="s">
        <v>2578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SUM(P130:P165)</f>
        <v>0</v>
      </c>
      <c r="Q129" s="219"/>
      <c r="R129" s="220">
        <f>SUM(R130:R165)</f>
        <v>0</v>
      </c>
      <c r="S129" s="219"/>
      <c r="T129" s="221">
        <f>SUM(T130:T165)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84</v>
      </c>
      <c r="AT129" s="223" t="s">
        <v>75</v>
      </c>
      <c r="AU129" s="223" t="s">
        <v>84</v>
      </c>
      <c r="AY129" s="222" t="s">
        <v>191</v>
      </c>
      <c r="BK129" s="224">
        <f>SUM(BK130:BK165)</f>
        <v>0</v>
      </c>
    </row>
    <row r="130" spans="1:65" s="2" customFormat="1" ht="76.35" customHeight="1">
      <c r="A130" s="39"/>
      <c r="B130" s="40"/>
      <c r="C130" s="227" t="s">
        <v>86</v>
      </c>
      <c r="D130" s="227" t="s">
        <v>193</v>
      </c>
      <c r="E130" s="228" t="s">
        <v>2579</v>
      </c>
      <c r="F130" s="229" t="s">
        <v>2580</v>
      </c>
      <c r="G130" s="230" t="s">
        <v>400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309</v>
      </c>
      <c r="AT130" s="238" t="s">
        <v>193</v>
      </c>
      <c r="AU130" s="238" t="s">
        <v>86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309</v>
      </c>
      <c r="BM130" s="238" t="s">
        <v>2581</v>
      </c>
    </row>
    <row r="131" spans="1:65" s="2" customFormat="1" ht="78" customHeight="1">
      <c r="A131" s="39"/>
      <c r="B131" s="40"/>
      <c r="C131" s="227" t="s">
        <v>198</v>
      </c>
      <c r="D131" s="227" t="s">
        <v>193</v>
      </c>
      <c r="E131" s="228" t="s">
        <v>2582</v>
      </c>
      <c r="F131" s="229" t="s">
        <v>2583</v>
      </c>
      <c r="G131" s="230" t="s">
        <v>400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309</v>
      </c>
      <c r="AT131" s="238" t="s">
        <v>193</v>
      </c>
      <c r="AU131" s="238" t="s">
        <v>86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309</v>
      </c>
      <c r="BM131" s="238" t="s">
        <v>2584</v>
      </c>
    </row>
    <row r="132" spans="1:65" s="2" customFormat="1" ht="78" customHeight="1">
      <c r="A132" s="39"/>
      <c r="B132" s="40"/>
      <c r="C132" s="227" t="s">
        <v>233</v>
      </c>
      <c r="D132" s="227" t="s">
        <v>193</v>
      </c>
      <c r="E132" s="228" t="s">
        <v>2585</v>
      </c>
      <c r="F132" s="229" t="s">
        <v>2586</v>
      </c>
      <c r="G132" s="230" t="s">
        <v>400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309</v>
      </c>
      <c r="AT132" s="238" t="s">
        <v>193</v>
      </c>
      <c r="AU132" s="238" t="s">
        <v>86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309</v>
      </c>
      <c r="BM132" s="238" t="s">
        <v>2587</v>
      </c>
    </row>
    <row r="133" spans="1:65" s="2" customFormat="1" ht="55.5" customHeight="1">
      <c r="A133" s="39"/>
      <c r="B133" s="40"/>
      <c r="C133" s="227" t="s">
        <v>247</v>
      </c>
      <c r="D133" s="227" t="s">
        <v>193</v>
      </c>
      <c r="E133" s="228" t="s">
        <v>2588</v>
      </c>
      <c r="F133" s="229" t="s">
        <v>2589</v>
      </c>
      <c r="G133" s="230" t="s">
        <v>400</v>
      </c>
      <c r="H133" s="231">
        <v>8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309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309</v>
      </c>
      <c r="BM133" s="238" t="s">
        <v>2590</v>
      </c>
    </row>
    <row r="134" spans="1:65" s="2" customFormat="1" ht="55.5" customHeight="1">
      <c r="A134" s="39"/>
      <c r="B134" s="40"/>
      <c r="C134" s="227" t="s">
        <v>260</v>
      </c>
      <c r="D134" s="227" t="s">
        <v>193</v>
      </c>
      <c r="E134" s="228" t="s">
        <v>2591</v>
      </c>
      <c r="F134" s="229" t="s">
        <v>2592</v>
      </c>
      <c r="G134" s="230" t="s">
        <v>400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309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309</v>
      </c>
      <c r="BM134" s="238" t="s">
        <v>2593</v>
      </c>
    </row>
    <row r="135" spans="1:65" s="2" customFormat="1" ht="55.5" customHeight="1">
      <c r="A135" s="39"/>
      <c r="B135" s="40"/>
      <c r="C135" s="227" t="s">
        <v>270</v>
      </c>
      <c r="D135" s="227" t="s">
        <v>193</v>
      </c>
      <c r="E135" s="228" t="s">
        <v>2594</v>
      </c>
      <c r="F135" s="229" t="s">
        <v>2595</v>
      </c>
      <c r="G135" s="230" t="s">
        <v>400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309</v>
      </c>
      <c r="AT135" s="238" t="s">
        <v>193</v>
      </c>
      <c r="AU135" s="238" t="s">
        <v>86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309</v>
      </c>
      <c r="BM135" s="238" t="s">
        <v>2596</v>
      </c>
    </row>
    <row r="136" spans="1:65" s="2" customFormat="1" ht="55.5" customHeight="1">
      <c r="A136" s="39"/>
      <c r="B136" s="40"/>
      <c r="C136" s="227" t="s">
        <v>293</v>
      </c>
      <c r="D136" s="227" t="s">
        <v>193</v>
      </c>
      <c r="E136" s="228" t="s">
        <v>2597</v>
      </c>
      <c r="F136" s="229" t="s">
        <v>2598</v>
      </c>
      <c r="G136" s="230" t="s">
        <v>400</v>
      </c>
      <c r="H136" s="231">
        <v>2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309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309</v>
      </c>
      <c r="BM136" s="238" t="s">
        <v>2599</v>
      </c>
    </row>
    <row r="137" spans="1:65" s="2" customFormat="1" ht="78" customHeight="1">
      <c r="A137" s="39"/>
      <c r="B137" s="40"/>
      <c r="C137" s="227" t="s">
        <v>309</v>
      </c>
      <c r="D137" s="227" t="s">
        <v>193</v>
      </c>
      <c r="E137" s="228" t="s">
        <v>2600</v>
      </c>
      <c r="F137" s="229" t="s">
        <v>2601</v>
      </c>
      <c r="G137" s="230" t="s">
        <v>400</v>
      </c>
      <c r="H137" s="231">
        <v>6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309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309</v>
      </c>
      <c r="BM137" s="238" t="s">
        <v>2602</v>
      </c>
    </row>
    <row r="138" spans="1:65" s="2" customFormat="1" ht="66.75" customHeight="1">
      <c r="A138" s="39"/>
      <c r="B138" s="40"/>
      <c r="C138" s="227" t="s">
        <v>321</v>
      </c>
      <c r="D138" s="227" t="s">
        <v>193</v>
      </c>
      <c r="E138" s="228" t="s">
        <v>2603</v>
      </c>
      <c r="F138" s="229" t="s">
        <v>2604</v>
      </c>
      <c r="G138" s="230" t="s">
        <v>400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309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309</v>
      </c>
      <c r="BM138" s="238" t="s">
        <v>2605</v>
      </c>
    </row>
    <row r="139" spans="1:65" s="2" customFormat="1" ht="78" customHeight="1">
      <c r="A139" s="39"/>
      <c r="B139" s="40"/>
      <c r="C139" s="227" t="s">
        <v>333</v>
      </c>
      <c r="D139" s="227" t="s">
        <v>193</v>
      </c>
      <c r="E139" s="228" t="s">
        <v>2606</v>
      </c>
      <c r="F139" s="229" t="s">
        <v>2607</v>
      </c>
      <c r="G139" s="230" t="s">
        <v>400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309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309</v>
      </c>
      <c r="BM139" s="238" t="s">
        <v>2608</v>
      </c>
    </row>
    <row r="140" spans="1:65" s="2" customFormat="1" ht="78" customHeight="1">
      <c r="A140" s="39"/>
      <c r="B140" s="40"/>
      <c r="C140" s="227" t="s">
        <v>350</v>
      </c>
      <c r="D140" s="227" t="s">
        <v>193</v>
      </c>
      <c r="E140" s="228" t="s">
        <v>2609</v>
      </c>
      <c r="F140" s="229" t="s">
        <v>2610</v>
      </c>
      <c r="G140" s="230" t="s">
        <v>196</v>
      </c>
      <c r="H140" s="231">
        <v>43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309</v>
      </c>
      <c r="AT140" s="238" t="s">
        <v>193</v>
      </c>
      <c r="AU140" s="238" t="s">
        <v>86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309</v>
      </c>
      <c r="BM140" s="238" t="s">
        <v>2611</v>
      </c>
    </row>
    <row r="141" spans="1:65" s="2" customFormat="1" ht="78" customHeight="1">
      <c r="A141" s="39"/>
      <c r="B141" s="40"/>
      <c r="C141" s="227" t="s">
        <v>362</v>
      </c>
      <c r="D141" s="227" t="s">
        <v>193</v>
      </c>
      <c r="E141" s="228" t="s">
        <v>2612</v>
      </c>
      <c r="F141" s="229" t="s">
        <v>2613</v>
      </c>
      <c r="G141" s="230" t="s">
        <v>196</v>
      </c>
      <c r="H141" s="231">
        <v>26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309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309</v>
      </c>
      <c r="BM141" s="238" t="s">
        <v>2614</v>
      </c>
    </row>
    <row r="142" spans="1:65" s="2" customFormat="1" ht="33" customHeight="1">
      <c r="A142" s="39"/>
      <c r="B142" s="40"/>
      <c r="C142" s="227" t="s">
        <v>373</v>
      </c>
      <c r="D142" s="227" t="s">
        <v>193</v>
      </c>
      <c r="E142" s="228" t="s">
        <v>2615</v>
      </c>
      <c r="F142" s="229" t="s">
        <v>2616</v>
      </c>
      <c r="G142" s="230" t="s">
        <v>400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309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309</v>
      </c>
      <c r="BM142" s="238" t="s">
        <v>2617</v>
      </c>
    </row>
    <row r="143" spans="1:65" s="2" customFormat="1" ht="78" customHeight="1">
      <c r="A143" s="39"/>
      <c r="B143" s="40"/>
      <c r="C143" s="227" t="s">
        <v>382</v>
      </c>
      <c r="D143" s="227" t="s">
        <v>193</v>
      </c>
      <c r="E143" s="228" t="s">
        <v>2618</v>
      </c>
      <c r="F143" s="229" t="s">
        <v>2619</v>
      </c>
      <c r="G143" s="230" t="s">
        <v>400</v>
      </c>
      <c r="H143" s="231">
        <v>2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309</v>
      </c>
      <c r="AT143" s="238" t="s">
        <v>193</v>
      </c>
      <c r="AU143" s="238" t="s">
        <v>86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309</v>
      </c>
      <c r="BM143" s="238" t="s">
        <v>2620</v>
      </c>
    </row>
    <row r="144" spans="1:65" s="2" customFormat="1" ht="78" customHeight="1">
      <c r="A144" s="39"/>
      <c r="B144" s="40"/>
      <c r="C144" s="227" t="s">
        <v>391</v>
      </c>
      <c r="D144" s="227" t="s">
        <v>193</v>
      </c>
      <c r="E144" s="228" t="s">
        <v>2621</v>
      </c>
      <c r="F144" s="229" t="s">
        <v>2622</v>
      </c>
      <c r="G144" s="230" t="s">
        <v>400</v>
      </c>
      <c r="H144" s="231">
        <v>2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309</v>
      </c>
      <c r="AT144" s="238" t="s">
        <v>193</v>
      </c>
      <c r="AU144" s="238" t="s">
        <v>86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309</v>
      </c>
      <c r="BM144" s="238" t="s">
        <v>2623</v>
      </c>
    </row>
    <row r="145" spans="1:65" s="2" customFormat="1" ht="78" customHeight="1">
      <c r="A145" s="39"/>
      <c r="B145" s="40"/>
      <c r="C145" s="227" t="s">
        <v>403</v>
      </c>
      <c r="D145" s="227" t="s">
        <v>193</v>
      </c>
      <c r="E145" s="228" t="s">
        <v>2624</v>
      </c>
      <c r="F145" s="229" t="s">
        <v>2625</v>
      </c>
      <c r="G145" s="230" t="s">
        <v>336</v>
      </c>
      <c r="H145" s="231">
        <v>12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309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309</v>
      </c>
      <c r="BM145" s="238" t="s">
        <v>2626</v>
      </c>
    </row>
    <row r="146" spans="1:65" s="2" customFormat="1" ht="44.25" customHeight="1">
      <c r="A146" s="39"/>
      <c r="B146" s="40"/>
      <c r="C146" s="227" t="s">
        <v>418</v>
      </c>
      <c r="D146" s="227" t="s">
        <v>193</v>
      </c>
      <c r="E146" s="228" t="s">
        <v>2627</v>
      </c>
      <c r="F146" s="229" t="s">
        <v>2628</v>
      </c>
      <c r="G146" s="230" t="s">
        <v>400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309</v>
      </c>
      <c r="AT146" s="238" t="s">
        <v>193</v>
      </c>
      <c r="AU146" s="238" t="s">
        <v>86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309</v>
      </c>
      <c r="BM146" s="238" t="s">
        <v>2629</v>
      </c>
    </row>
    <row r="147" spans="1:65" s="2" customFormat="1" ht="78" customHeight="1">
      <c r="A147" s="39"/>
      <c r="B147" s="40"/>
      <c r="C147" s="227" t="s">
        <v>432</v>
      </c>
      <c r="D147" s="227" t="s">
        <v>193</v>
      </c>
      <c r="E147" s="228" t="s">
        <v>2630</v>
      </c>
      <c r="F147" s="229" t="s">
        <v>2631</v>
      </c>
      <c r="G147" s="230" t="s">
        <v>400</v>
      </c>
      <c r="H147" s="231">
        <v>1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309</v>
      </c>
      <c r="AT147" s="238" t="s">
        <v>193</v>
      </c>
      <c r="AU147" s="238" t="s">
        <v>86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309</v>
      </c>
      <c r="BM147" s="238" t="s">
        <v>2632</v>
      </c>
    </row>
    <row r="148" spans="1:65" s="2" customFormat="1" ht="16.5" customHeight="1">
      <c r="A148" s="39"/>
      <c r="B148" s="40"/>
      <c r="C148" s="227" t="s">
        <v>84</v>
      </c>
      <c r="D148" s="227" t="s">
        <v>193</v>
      </c>
      <c r="E148" s="228" t="s">
        <v>2633</v>
      </c>
      <c r="F148" s="229" t="s">
        <v>2634</v>
      </c>
      <c r="G148" s="230" t="s">
        <v>400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309</v>
      </c>
      <c r="AT148" s="238" t="s">
        <v>193</v>
      </c>
      <c r="AU148" s="238" t="s">
        <v>86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309</v>
      </c>
      <c r="BM148" s="238" t="s">
        <v>2635</v>
      </c>
    </row>
    <row r="149" spans="1:65" s="2" customFormat="1" ht="16.5" customHeight="1">
      <c r="A149" s="39"/>
      <c r="B149" s="40"/>
      <c r="C149" s="227" t="s">
        <v>206</v>
      </c>
      <c r="D149" s="227" t="s">
        <v>193</v>
      </c>
      <c r="E149" s="228" t="s">
        <v>2636</v>
      </c>
      <c r="F149" s="229" t="s">
        <v>2637</v>
      </c>
      <c r="G149" s="230" t="s">
        <v>400</v>
      </c>
      <c r="H149" s="231">
        <v>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309</v>
      </c>
      <c r="AT149" s="238" t="s">
        <v>193</v>
      </c>
      <c r="AU149" s="238" t="s">
        <v>86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309</v>
      </c>
      <c r="BM149" s="238" t="s">
        <v>2638</v>
      </c>
    </row>
    <row r="150" spans="1:65" s="2" customFormat="1" ht="16.5" customHeight="1">
      <c r="A150" s="39"/>
      <c r="B150" s="40"/>
      <c r="C150" s="227" t="s">
        <v>221</v>
      </c>
      <c r="D150" s="227" t="s">
        <v>193</v>
      </c>
      <c r="E150" s="228" t="s">
        <v>2639</v>
      </c>
      <c r="F150" s="229" t="s">
        <v>2640</v>
      </c>
      <c r="G150" s="230" t="s">
        <v>400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309</v>
      </c>
      <c r="AT150" s="238" t="s">
        <v>193</v>
      </c>
      <c r="AU150" s="238" t="s">
        <v>86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309</v>
      </c>
      <c r="BM150" s="238" t="s">
        <v>2641</v>
      </c>
    </row>
    <row r="151" spans="1:65" s="2" customFormat="1" ht="21.75" customHeight="1">
      <c r="A151" s="39"/>
      <c r="B151" s="40"/>
      <c r="C151" s="227" t="s">
        <v>242</v>
      </c>
      <c r="D151" s="227" t="s">
        <v>193</v>
      </c>
      <c r="E151" s="228" t="s">
        <v>2642</v>
      </c>
      <c r="F151" s="229" t="s">
        <v>2643</v>
      </c>
      <c r="G151" s="230" t="s">
        <v>400</v>
      </c>
      <c r="H151" s="231">
        <v>8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309</v>
      </c>
      <c r="AT151" s="238" t="s">
        <v>193</v>
      </c>
      <c r="AU151" s="238" t="s">
        <v>86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309</v>
      </c>
      <c r="BM151" s="238" t="s">
        <v>2644</v>
      </c>
    </row>
    <row r="152" spans="1:65" s="2" customFormat="1" ht="16.5" customHeight="1">
      <c r="A152" s="39"/>
      <c r="B152" s="40"/>
      <c r="C152" s="227" t="s">
        <v>252</v>
      </c>
      <c r="D152" s="227" t="s">
        <v>193</v>
      </c>
      <c r="E152" s="228" t="s">
        <v>2645</v>
      </c>
      <c r="F152" s="229" t="s">
        <v>2646</v>
      </c>
      <c r="G152" s="230" t="s">
        <v>400</v>
      </c>
      <c r="H152" s="231">
        <v>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309</v>
      </c>
      <c r="AT152" s="238" t="s">
        <v>193</v>
      </c>
      <c r="AU152" s="238" t="s">
        <v>86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309</v>
      </c>
      <c r="BM152" s="238" t="s">
        <v>2647</v>
      </c>
    </row>
    <row r="153" spans="1:65" s="2" customFormat="1" ht="16.5" customHeight="1">
      <c r="A153" s="39"/>
      <c r="B153" s="40"/>
      <c r="C153" s="227" t="s">
        <v>265</v>
      </c>
      <c r="D153" s="227" t="s">
        <v>193</v>
      </c>
      <c r="E153" s="228" t="s">
        <v>2648</v>
      </c>
      <c r="F153" s="229" t="s">
        <v>2649</v>
      </c>
      <c r="G153" s="230" t="s">
        <v>400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309</v>
      </c>
      <c r="AT153" s="238" t="s">
        <v>193</v>
      </c>
      <c r="AU153" s="238" t="s">
        <v>86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309</v>
      </c>
      <c r="BM153" s="238" t="s">
        <v>2650</v>
      </c>
    </row>
    <row r="154" spans="1:65" s="2" customFormat="1" ht="16.5" customHeight="1">
      <c r="A154" s="39"/>
      <c r="B154" s="40"/>
      <c r="C154" s="227" t="s">
        <v>286</v>
      </c>
      <c r="D154" s="227" t="s">
        <v>193</v>
      </c>
      <c r="E154" s="228" t="s">
        <v>2651</v>
      </c>
      <c r="F154" s="229" t="s">
        <v>2652</v>
      </c>
      <c r="G154" s="230" t="s">
        <v>400</v>
      </c>
      <c r="H154" s="231">
        <v>2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309</v>
      </c>
      <c r="AT154" s="238" t="s">
        <v>193</v>
      </c>
      <c r="AU154" s="238" t="s">
        <v>86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309</v>
      </c>
      <c r="BM154" s="238" t="s">
        <v>2653</v>
      </c>
    </row>
    <row r="155" spans="1:65" s="2" customFormat="1" ht="16.5" customHeight="1">
      <c r="A155" s="39"/>
      <c r="B155" s="40"/>
      <c r="C155" s="227" t="s">
        <v>8</v>
      </c>
      <c r="D155" s="227" t="s">
        <v>193</v>
      </c>
      <c r="E155" s="228" t="s">
        <v>2654</v>
      </c>
      <c r="F155" s="229" t="s">
        <v>2655</v>
      </c>
      <c r="G155" s="230" t="s">
        <v>400</v>
      </c>
      <c r="H155" s="231">
        <v>6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309</v>
      </c>
      <c r="AT155" s="238" t="s">
        <v>193</v>
      </c>
      <c r="AU155" s="238" t="s">
        <v>86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309</v>
      </c>
      <c r="BM155" s="238" t="s">
        <v>2656</v>
      </c>
    </row>
    <row r="156" spans="1:65" s="2" customFormat="1" ht="16.5" customHeight="1">
      <c r="A156" s="39"/>
      <c r="B156" s="40"/>
      <c r="C156" s="227" t="s">
        <v>316</v>
      </c>
      <c r="D156" s="227" t="s">
        <v>193</v>
      </c>
      <c r="E156" s="228" t="s">
        <v>2657</v>
      </c>
      <c r="F156" s="229" t="s">
        <v>2658</v>
      </c>
      <c r="G156" s="230" t="s">
        <v>400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309</v>
      </c>
      <c r="AT156" s="238" t="s">
        <v>193</v>
      </c>
      <c r="AU156" s="238" t="s">
        <v>86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309</v>
      </c>
      <c r="BM156" s="238" t="s">
        <v>2659</v>
      </c>
    </row>
    <row r="157" spans="1:65" s="2" customFormat="1" ht="16.5" customHeight="1">
      <c r="A157" s="39"/>
      <c r="B157" s="40"/>
      <c r="C157" s="227" t="s">
        <v>328</v>
      </c>
      <c r="D157" s="227" t="s">
        <v>193</v>
      </c>
      <c r="E157" s="228" t="s">
        <v>2660</v>
      </c>
      <c r="F157" s="229" t="s">
        <v>2661</v>
      </c>
      <c r="G157" s="230" t="s">
        <v>400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309</v>
      </c>
      <c r="AT157" s="238" t="s">
        <v>193</v>
      </c>
      <c r="AU157" s="238" t="s">
        <v>86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309</v>
      </c>
      <c r="BM157" s="238" t="s">
        <v>2662</v>
      </c>
    </row>
    <row r="158" spans="1:65" s="2" customFormat="1" ht="16.5" customHeight="1">
      <c r="A158" s="39"/>
      <c r="B158" s="40"/>
      <c r="C158" s="227" t="s">
        <v>7</v>
      </c>
      <c r="D158" s="227" t="s">
        <v>193</v>
      </c>
      <c r="E158" s="228" t="s">
        <v>2663</v>
      </c>
      <c r="F158" s="229" t="s">
        <v>2664</v>
      </c>
      <c r="G158" s="230" t="s">
        <v>196</v>
      </c>
      <c r="H158" s="231">
        <v>43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309</v>
      </c>
      <c r="AT158" s="238" t="s">
        <v>193</v>
      </c>
      <c r="AU158" s="238" t="s">
        <v>86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309</v>
      </c>
      <c r="BM158" s="238" t="s">
        <v>2665</v>
      </c>
    </row>
    <row r="159" spans="1:65" s="2" customFormat="1" ht="16.5" customHeight="1">
      <c r="A159" s="39"/>
      <c r="B159" s="40"/>
      <c r="C159" s="227" t="s">
        <v>356</v>
      </c>
      <c r="D159" s="227" t="s">
        <v>193</v>
      </c>
      <c r="E159" s="228" t="s">
        <v>2666</v>
      </c>
      <c r="F159" s="229" t="s">
        <v>2664</v>
      </c>
      <c r="G159" s="230" t="s">
        <v>196</v>
      </c>
      <c r="H159" s="231">
        <v>26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309</v>
      </c>
      <c r="AT159" s="238" t="s">
        <v>193</v>
      </c>
      <c r="AU159" s="238" t="s">
        <v>86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309</v>
      </c>
      <c r="BM159" s="238" t="s">
        <v>2667</v>
      </c>
    </row>
    <row r="160" spans="1:65" s="2" customFormat="1" ht="16.5" customHeight="1">
      <c r="A160" s="39"/>
      <c r="B160" s="40"/>
      <c r="C160" s="227" t="s">
        <v>368</v>
      </c>
      <c r="D160" s="227" t="s">
        <v>193</v>
      </c>
      <c r="E160" s="228" t="s">
        <v>2668</v>
      </c>
      <c r="F160" s="229" t="s">
        <v>2669</v>
      </c>
      <c r="G160" s="230" t="s">
        <v>400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309</v>
      </c>
      <c r="AT160" s="238" t="s">
        <v>193</v>
      </c>
      <c r="AU160" s="238" t="s">
        <v>86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309</v>
      </c>
      <c r="BM160" s="238" t="s">
        <v>2670</v>
      </c>
    </row>
    <row r="161" spans="1:65" s="2" customFormat="1" ht="16.5" customHeight="1">
      <c r="A161" s="39"/>
      <c r="B161" s="40"/>
      <c r="C161" s="227" t="s">
        <v>378</v>
      </c>
      <c r="D161" s="227" t="s">
        <v>193</v>
      </c>
      <c r="E161" s="228" t="s">
        <v>2671</v>
      </c>
      <c r="F161" s="229" t="s">
        <v>2672</v>
      </c>
      <c r="G161" s="230" t="s">
        <v>400</v>
      </c>
      <c r="H161" s="231">
        <v>2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309</v>
      </c>
      <c r="AT161" s="238" t="s">
        <v>193</v>
      </c>
      <c r="AU161" s="238" t="s">
        <v>86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309</v>
      </c>
      <c r="BM161" s="238" t="s">
        <v>2673</v>
      </c>
    </row>
    <row r="162" spans="1:65" s="2" customFormat="1" ht="16.5" customHeight="1">
      <c r="A162" s="39"/>
      <c r="B162" s="40"/>
      <c r="C162" s="227" t="s">
        <v>387</v>
      </c>
      <c r="D162" s="227" t="s">
        <v>193</v>
      </c>
      <c r="E162" s="228" t="s">
        <v>2674</v>
      </c>
      <c r="F162" s="229" t="s">
        <v>2675</v>
      </c>
      <c r="G162" s="230" t="s">
        <v>400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309</v>
      </c>
      <c r="AT162" s="238" t="s">
        <v>193</v>
      </c>
      <c r="AU162" s="238" t="s">
        <v>86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309</v>
      </c>
      <c r="BM162" s="238" t="s">
        <v>2676</v>
      </c>
    </row>
    <row r="163" spans="1:65" s="2" customFormat="1" ht="16.5" customHeight="1">
      <c r="A163" s="39"/>
      <c r="B163" s="40"/>
      <c r="C163" s="227" t="s">
        <v>397</v>
      </c>
      <c r="D163" s="227" t="s">
        <v>193</v>
      </c>
      <c r="E163" s="228" t="s">
        <v>2677</v>
      </c>
      <c r="F163" s="229" t="s">
        <v>2678</v>
      </c>
      <c r="G163" s="230" t="s">
        <v>336</v>
      </c>
      <c r="H163" s="231">
        <v>12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309</v>
      </c>
      <c r="AT163" s="238" t="s">
        <v>193</v>
      </c>
      <c r="AU163" s="238" t="s">
        <v>86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309</v>
      </c>
      <c r="BM163" s="238" t="s">
        <v>2679</v>
      </c>
    </row>
    <row r="164" spans="1:65" s="2" customFormat="1" ht="16.5" customHeight="1">
      <c r="A164" s="39"/>
      <c r="B164" s="40"/>
      <c r="C164" s="227" t="s">
        <v>408</v>
      </c>
      <c r="D164" s="227" t="s">
        <v>193</v>
      </c>
      <c r="E164" s="228" t="s">
        <v>2680</v>
      </c>
      <c r="F164" s="229" t="s">
        <v>2681</v>
      </c>
      <c r="G164" s="230" t="s">
        <v>400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309</v>
      </c>
      <c r="AT164" s="238" t="s">
        <v>193</v>
      </c>
      <c r="AU164" s="238" t="s">
        <v>86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309</v>
      </c>
      <c r="BM164" s="238" t="s">
        <v>2682</v>
      </c>
    </row>
    <row r="165" spans="1:65" s="2" customFormat="1" ht="16.5" customHeight="1">
      <c r="A165" s="39"/>
      <c r="B165" s="40"/>
      <c r="C165" s="227" t="s">
        <v>428</v>
      </c>
      <c r="D165" s="227" t="s">
        <v>193</v>
      </c>
      <c r="E165" s="228" t="s">
        <v>2683</v>
      </c>
      <c r="F165" s="229" t="s">
        <v>2684</v>
      </c>
      <c r="G165" s="230" t="s">
        <v>400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309</v>
      </c>
      <c r="AT165" s="238" t="s">
        <v>193</v>
      </c>
      <c r="AU165" s="238" t="s">
        <v>86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309</v>
      </c>
      <c r="BM165" s="238" t="s">
        <v>2685</v>
      </c>
    </row>
    <row r="166" spans="1:63" s="12" customFormat="1" ht="22.8" customHeight="1">
      <c r="A166" s="12"/>
      <c r="B166" s="211"/>
      <c r="C166" s="212"/>
      <c r="D166" s="213" t="s">
        <v>75</v>
      </c>
      <c r="E166" s="225" t="s">
        <v>2459</v>
      </c>
      <c r="F166" s="225" t="s">
        <v>2686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SUM(P167:P198)</f>
        <v>0</v>
      </c>
      <c r="Q166" s="219"/>
      <c r="R166" s="220">
        <f>SUM(R167:R198)</f>
        <v>0</v>
      </c>
      <c r="S166" s="219"/>
      <c r="T166" s="221">
        <f>SUM(T167:T198)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84</v>
      </c>
      <c r="AT166" s="223" t="s">
        <v>75</v>
      </c>
      <c r="AU166" s="223" t="s">
        <v>84</v>
      </c>
      <c r="AY166" s="222" t="s">
        <v>191</v>
      </c>
      <c r="BK166" s="224">
        <f>SUM(BK167:BK198)</f>
        <v>0</v>
      </c>
    </row>
    <row r="167" spans="1:65" s="2" customFormat="1" ht="66.75" customHeight="1">
      <c r="A167" s="39"/>
      <c r="B167" s="40"/>
      <c r="C167" s="227" t="s">
        <v>448</v>
      </c>
      <c r="D167" s="227" t="s">
        <v>193</v>
      </c>
      <c r="E167" s="228" t="s">
        <v>2687</v>
      </c>
      <c r="F167" s="229" t="s">
        <v>2688</v>
      </c>
      <c r="G167" s="230" t="s">
        <v>400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309</v>
      </c>
      <c r="AT167" s="238" t="s">
        <v>193</v>
      </c>
      <c r="AU167" s="238" t="s">
        <v>86</v>
      </c>
      <c r="AY167" s="18" t="s">
        <v>191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84</v>
      </c>
      <c r="BK167" s="239">
        <f>ROUND(I167*H167,2)</f>
        <v>0</v>
      </c>
      <c r="BL167" s="18" t="s">
        <v>309</v>
      </c>
      <c r="BM167" s="238" t="s">
        <v>2689</v>
      </c>
    </row>
    <row r="168" spans="1:65" s="2" customFormat="1" ht="33" customHeight="1">
      <c r="A168" s="39"/>
      <c r="B168" s="40"/>
      <c r="C168" s="227" t="s">
        <v>460</v>
      </c>
      <c r="D168" s="227" t="s">
        <v>193</v>
      </c>
      <c r="E168" s="228" t="s">
        <v>2690</v>
      </c>
      <c r="F168" s="229" t="s">
        <v>2691</v>
      </c>
      <c r="G168" s="230" t="s">
        <v>400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309</v>
      </c>
      <c r="AT168" s="238" t="s">
        <v>193</v>
      </c>
      <c r="AU168" s="238" t="s">
        <v>86</v>
      </c>
      <c r="AY168" s="18" t="s">
        <v>191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309</v>
      </c>
      <c r="BM168" s="238" t="s">
        <v>2692</v>
      </c>
    </row>
    <row r="169" spans="1:65" s="2" customFormat="1" ht="55.5" customHeight="1">
      <c r="A169" s="39"/>
      <c r="B169" s="40"/>
      <c r="C169" s="227" t="s">
        <v>474</v>
      </c>
      <c r="D169" s="227" t="s">
        <v>193</v>
      </c>
      <c r="E169" s="228" t="s">
        <v>2693</v>
      </c>
      <c r="F169" s="229" t="s">
        <v>2694</v>
      </c>
      <c r="G169" s="230" t="s">
        <v>400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309</v>
      </c>
      <c r="AT169" s="238" t="s">
        <v>193</v>
      </c>
      <c r="AU169" s="238" t="s">
        <v>86</v>
      </c>
      <c r="AY169" s="18" t="s">
        <v>191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84</v>
      </c>
      <c r="BK169" s="239">
        <f>ROUND(I169*H169,2)</f>
        <v>0</v>
      </c>
      <c r="BL169" s="18" t="s">
        <v>309</v>
      </c>
      <c r="BM169" s="238" t="s">
        <v>2695</v>
      </c>
    </row>
    <row r="170" spans="1:65" s="2" customFormat="1" ht="66.75" customHeight="1">
      <c r="A170" s="39"/>
      <c r="B170" s="40"/>
      <c r="C170" s="227" t="s">
        <v>482</v>
      </c>
      <c r="D170" s="227" t="s">
        <v>193</v>
      </c>
      <c r="E170" s="228" t="s">
        <v>2696</v>
      </c>
      <c r="F170" s="229" t="s">
        <v>2697</v>
      </c>
      <c r="G170" s="230" t="s">
        <v>400</v>
      </c>
      <c r="H170" s="231">
        <v>3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309</v>
      </c>
      <c r="AT170" s="238" t="s">
        <v>193</v>
      </c>
      <c r="AU170" s="238" t="s">
        <v>86</v>
      </c>
      <c r="AY170" s="18" t="s">
        <v>191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84</v>
      </c>
      <c r="BK170" s="239">
        <f>ROUND(I170*H170,2)</f>
        <v>0</v>
      </c>
      <c r="BL170" s="18" t="s">
        <v>309</v>
      </c>
      <c r="BM170" s="238" t="s">
        <v>2698</v>
      </c>
    </row>
    <row r="171" spans="1:65" s="2" customFormat="1" ht="66.75" customHeight="1">
      <c r="A171" s="39"/>
      <c r="B171" s="40"/>
      <c r="C171" s="227" t="s">
        <v>507</v>
      </c>
      <c r="D171" s="227" t="s">
        <v>193</v>
      </c>
      <c r="E171" s="228" t="s">
        <v>2699</v>
      </c>
      <c r="F171" s="229" t="s">
        <v>2700</v>
      </c>
      <c r="G171" s="230" t="s">
        <v>400</v>
      </c>
      <c r="H171" s="231">
        <v>6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309</v>
      </c>
      <c r="AT171" s="238" t="s">
        <v>193</v>
      </c>
      <c r="AU171" s="238" t="s">
        <v>86</v>
      </c>
      <c r="AY171" s="18" t="s">
        <v>191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309</v>
      </c>
      <c r="BM171" s="238" t="s">
        <v>2701</v>
      </c>
    </row>
    <row r="172" spans="1:65" s="2" customFormat="1" ht="78" customHeight="1">
      <c r="A172" s="39"/>
      <c r="B172" s="40"/>
      <c r="C172" s="227" t="s">
        <v>521</v>
      </c>
      <c r="D172" s="227" t="s">
        <v>193</v>
      </c>
      <c r="E172" s="228" t="s">
        <v>2702</v>
      </c>
      <c r="F172" s="229" t="s">
        <v>2703</v>
      </c>
      <c r="G172" s="230" t="s">
        <v>336</v>
      </c>
      <c r="H172" s="231">
        <v>10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309</v>
      </c>
      <c r="AT172" s="238" t="s">
        <v>193</v>
      </c>
      <c r="AU172" s="238" t="s">
        <v>86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309</v>
      </c>
      <c r="BM172" s="238" t="s">
        <v>2704</v>
      </c>
    </row>
    <row r="173" spans="1:65" s="2" customFormat="1" ht="78" customHeight="1">
      <c r="A173" s="39"/>
      <c r="B173" s="40"/>
      <c r="C173" s="227" t="s">
        <v>531</v>
      </c>
      <c r="D173" s="227" t="s">
        <v>193</v>
      </c>
      <c r="E173" s="228" t="s">
        <v>2705</v>
      </c>
      <c r="F173" s="229" t="s">
        <v>2706</v>
      </c>
      <c r="G173" s="230" t="s">
        <v>336</v>
      </c>
      <c r="H173" s="231">
        <v>10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309</v>
      </c>
      <c r="AT173" s="238" t="s">
        <v>193</v>
      </c>
      <c r="AU173" s="238" t="s">
        <v>86</v>
      </c>
      <c r="AY173" s="18" t="s">
        <v>191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84</v>
      </c>
      <c r="BK173" s="239">
        <f>ROUND(I173*H173,2)</f>
        <v>0</v>
      </c>
      <c r="BL173" s="18" t="s">
        <v>309</v>
      </c>
      <c r="BM173" s="238" t="s">
        <v>2707</v>
      </c>
    </row>
    <row r="174" spans="1:65" s="2" customFormat="1" ht="55.5" customHeight="1">
      <c r="A174" s="39"/>
      <c r="B174" s="40"/>
      <c r="C174" s="227" t="s">
        <v>542</v>
      </c>
      <c r="D174" s="227" t="s">
        <v>193</v>
      </c>
      <c r="E174" s="228" t="s">
        <v>2708</v>
      </c>
      <c r="F174" s="229" t="s">
        <v>2709</v>
      </c>
      <c r="G174" s="230" t="s">
        <v>400</v>
      </c>
      <c r="H174" s="231">
        <v>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309</v>
      </c>
      <c r="AT174" s="238" t="s">
        <v>193</v>
      </c>
      <c r="AU174" s="238" t="s">
        <v>86</v>
      </c>
      <c r="AY174" s="18" t="s">
        <v>191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84</v>
      </c>
      <c r="BK174" s="239">
        <f>ROUND(I174*H174,2)</f>
        <v>0</v>
      </c>
      <c r="BL174" s="18" t="s">
        <v>309</v>
      </c>
      <c r="BM174" s="238" t="s">
        <v>2710</v>
      </c>
    </row>
    <row r="175" spans="1:65" s="2" customFormat="1" ht="33" customHeight="1">
      <c r="A175" s="39"/>
      <c r="B175" s="40"/>
      <c r="C175" s="227" t="s">
        <v>552</v>
      </c>
      <c r="D175" s="227" t="s">
        <v>193</v>
      </c>
      <c r="E175" s="228" t="s">
        <v>2711</v>
      </c>
      <c r="F175" s="229" t="s">
        <v>2712</v>
      </c>
      <c r="G175" s="230" t="s">
        <v>400</v>
      </c>
      <c r="H175" s="231">
        <v>1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309</v>
      </c>
      <c r="AT175" s="238" t="s">
        <v>193</v>
      </c>
      <c r="AU175" s="238" t="s">
        <v>86</v>
      </c>
      <c r="AY175" s="18" t="s">
        <v>191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309</v>
      </c>
      <c r="BM175" s="238" t="s">
        <v>2713</v>
      </c>
    </row>
    <row r="176" spans="1:65" s="2" customFormat="1" ht="55.5" customHeight="1">
      <c r="A176" s="39"/>
      <c r="B176" s="40"/>
      <c r="C176" s="227" t="s">
        <v>566</v>
      </c>
      <c r="D176" s="227" t="s">
        <v>193</v>
      </c>
      <c r="E176" s="228" t="s">
        <v>2714</v>
      </c>
      <c r="F176" s="229" t="s">
        <v>2715</v>
      </c>
      <c r="G176" s="230" t="s">
        <v>400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309</v>
      </c>
      <c r="AT176" s="238" t="s">
        <v>193</v>
      </c>
      <c r="AU176" s="238" t="s">
        <v>86</v>
      </c>
      <c r="AY176" s="18" t="s">
        <v>191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84</v>
      </c>
      <c r="BK176" s="239">
        <f>ROUND(I176*H176,2)</f>
        <v>0</v>
      </c>
      <c r="BL176" s="18" t="s">
        <v>309</v>
      </c>
      <c r="BM176" s="238" t="s">
        <v>2716</v>
      </c>
    </row>
    <row r="177" spans="1:65" s="2" customFormat="1" ht="44.25" customHeight="1">
      <c r="A177" s="39"/>
      <c r="B177" s="40"/>
      <c r="C177" s="227" t="s">
        <v>578</v>
      </c>
      <c r="D177" s="227" t="s">
        <v>193</v>
      </c>
      <c r="E177" s="228" t="s">
        <v>2717</v>
      </c>
      <c r="F177" s="229" t="s">
        <v>2718</v>
      </c>
      <c r="G177" s="230" t="s">
        <v>400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41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309</v>
      </c>
      <c r="AT177" s="238" t="s">
        <v>193</v>
      </c>
      <c r="AU177" s="238" t="s">
        <v>86</v>
      </c>
      <c r="AY177" s="18" t="s">
        <v>191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84</v>
      </c>
      <c r="BK177" s="239">
        <f>ROUND(I177*H177,2)</f>
        <v>0</v>
      </c>
      <c r="BL177" s="18" t="s">
        <v>309</v>
      </c>
      <c r="BM177" s="238" t="s">
        <v>2719</v>
      </c>
    </row>
    <row r="178" spans="1:65" s="2" customFormat="1" ht="44.25" customHeight="1">
      <c r="A178" s="39"/>
      <c r="B178" s="40"/>
      <c r="C178" s="227" t="s">
        <v>590</v>
      </c>
      <c r="D178" s="227" t="s">
        <v>193</v>
      </c>
      <c r="E178" s="228" t="s">
        <v>2720</v>
      </c>
      <c r="F178" s="229" t="s">
        <v>2721</v>
      </c>
      <c r="G178" s="230" t="s">
        <v>400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309</v>
      </c>
      <c r="AT178" s="238" t="s">
        <v>193</v>
      </c>
      <c r="AU178" s="238" t="s">
        <v>86</v>
      </c>
      <c r="AY178" s="18" t="s">
        <v>191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309</v>
      </c>
      <c r="BM178" s="238" t="s">
        <v>2722</v>
      </c>
    </row>
    <row r="179" spans="1:65" s="2" customFormat="1" ht="55.5" customHeight="1">
      <c r="A179" s="39"/>
      <c r="B179" s="40"/>
      <c r="C179" s="227" t="s">
        <v>605</v>
      </c>
      <c r="D179" s="227" t="s">
        <v>193</v>
      </c>
      <c r="E179" s="228" t="s">
        <v>2723</v>
      </c>
      <c r="F179" s="229" t="s">
        <v>2724</v>
      </c>
      <c r="G179" s="230" t="s">
        <v>400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309</v>
      </c>
      <c r="AT179" s="238" t="s">
        <v>193</v>
      </c>
      <c r="AU179" s="238" t="s">
        <v>86</v>
      </c>
      <c r="AY179" s="18" t="s">
        <v>191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84</v>
      </c>
      <c r="BK179" s="239">
        <f>ROUND(I179*H179,2)</f>
        <v>0</v>
      </c>
      <c r="BL179" s="18" t="s">
        <v>309</v>
      </c>
      <c r="BM179" s="238" t="s">
        <v>2725</v>
      </c>
    </row>
    <row r="180" spans="1:65" s="2" customFormat="1" ht="55.5" customHeight="1">
      <c r="A180" s="39"/>
      <c r="B180" s="40"/>
      <c r="C180" s="227" t="s">
        <v>613</v>
      </c>
      <c r="D180" s="227" t="s">
        <v>193</v>
      </c>
      <c r="E180" s="228" t="s">
        <v>2726</v>
      </c>
      <c r="F180" s="229" t="s">
        <v>2727</v>
      </c>
      <c r="G180" s="230" t="s">
        <v>400</v>
      </c>
      <c r="H180" s="231">
        <v>2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309</v>
      </c>
      <c r="AT180" s="238" t="s">
        <v>193</v>
      </c>
      <c r="AU180" s="238" t="s">
        <v>86</v>
      </c>
      <c r="AY180" s="18" t="s">
        <v>191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84</v>
      </c>
      <c r="BK180" s="239">
        <f>ROUND(I180*H180,2)</f>
        <v>0</v>
      </c>
      <c r="BL180" s="18" t="s">
        <v>309</v>
      </c>
      <c r="BM180" s="238" t="s">
        <v>2728</v>
      </c>
    </row>
    <row r="181" spans="1:65" s="2" customFormat="1" ht="78" customHeight="1">
      <c r="A181" s="39"/>
      <c r="B181" s="40"/>
      <c r="C181" s="227" t="s">
        <v>631</v>
      </c>
      <c r="D181" s="227" t="s">
        <v>193</v>
      </c>
      <c r="E181" s="228" t="s">
        <v>2729</v>
      </c>
      <c r="F181" s="229" t="s">
        <v>2730</v>
      </c>
      <c r="G181" s="230" t="s">
        <v>196</v>
      </c>
      <c r="H181" s="231">
        <v>28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309</v>
      </c>
      <c r="AT181" s="238" t="s">
        <v>193</v>
      </c>
      <c r="AU181" s="238" t="s">
        <v>86</v>
      </c>
      <c r="AY181" s="18" t="s">
        <v>191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309</v>
      </c>
      <c r="BM181" s="238" t="s">
        <v>2731</v>
      </c>
    </row>
    <row r="182" spans="1:65" s="2" customFormat="1" ht="55.5" customHeight="1">
      <c r="A182" s="39"/>
      <c r="B182" s="40"/>
      <c r="C182" s="227" t="s">
        <v>640</v>
      </c>
      <c r="D182" s="227" t="s">
        <v>193</v>
      </c>
      <c r="E182" s="228" t="s">
        <v>2732</v>
      </c>
      <c r="F182" s="229" t="s">
        <v>2733</v>
      </c>
      <c r="G182" s="230" t="s">
        <v>400</v>
      </c>
      <c r="H182" s="231">
        <v>2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309</v>
      </c>
      <c r="AT182" s="238" t="s">
        <v>193</v>
      </c>
      <c r="AU182" s="238" t="s">
        <v>86</v>
      </c>
      <c r="AY182" s="18" t="s">
        <v>191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309</v>
      </c>
      <c r="BM182" s="238" t="s">
        <v>2734</v>
      </c>
    </row>
    <row r="183" spans="1:65" s="2" customFormat="1" ht="16.5" customHeight="1">
      <c r="A183" s="39"/>
      <c r="B183" s="40"/>
      <c r="C183" s="227" t="s">
        <v>442</v>
      </c>
      <c r="D183" s="227" t="s">
        <v>193</v>
      </c>
      <c r="E183" s="228" t="s">
        <v>2735</v>
      </c>
      <c r="F183" s="229" t="s">
        <v>2736</v>
      </c>
      <c r="G183" s="230" t="s">
        <v>400</v>
      </c>
      <c r="H183" s="231">
        <v>1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309</v>
      </c>
      <c r="AT183" s="238" t="s">
        <v>193</v>
      </c>
      <c r="AU183" s="238" t="s">
        <v>86</v>
      </c>
      <c r="AY183" s="18" t="s">
        <v>191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84</v>
      </c>
      <c r="BK183" s="239">
        <f>ROUND(I183*H183,2)</f>
        <v>0</v>
      </c>
      <c r="BL183" s="18" t="s">
        <v>309</v>
      </c>
      <c r="BM183" s="238" t="s">
        <v>2737</v>
      </c>
    </row>
    <row r="184" spans="1:65" s="2" customFormat="1" ht="16.5" customHeight="1">
      <c r="A184" s="39"/>
      <c r="B184" s="40"/>
      <c r="C184" s="227" t="s">
        <v>453</v>
      </c>
      <c r="D184" s="227" t="s">
        <v>193</v>
      </c>
      <c r="E184" s="228" t="s">
        <v>2738</v>
      </c>
      <c r="F184" s="229" t="s">
        <v>2739</v>
      </c>
      <c r="G184" s="230" t="s">
        <v>400</v>
      </c>
      <c r="H184" s="231">
        <v>1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309</v>
      </c>
      <c r="AT184" s="238" t="s">
        <v>193</v>
      </c>
      <c r="AU184" s="238" t="s">
        <v>86</v>
      </c>
      <c r="AY184" s="18" t="s">
        <v>191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309</v>
      </c>
      <c r="BM184" s="238" t="s">
        <v>2740</v>
      </c>
    </row>
    <row r="185" spans="1:65" s="2" customFormat="1" ht="21.75" customHeight="1">
      <c r="A185" s="39"/>
      <c r="B185" s="40"/>
      <c r="C185" s="227" t="s">
        <v>467</v>
      </c>
      <c r="D185" s="227" t="s">
        <v>193</v>
      </c>
      <c r="E185" s="228" t="s">
        <v>2741</v>
      </c>
      <c r="F185" s="229" t="s">
        <v>2742</v>
      </c>
      <c r="G185" s="230" t="s">
        <v>400</v>
      </c>
      <c r="H185" s="231">
        <v>1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309</v>
      </c>
      <c r="AT185" s="238" t="s">
        <v>193</v>
      </c>
      <c r="AU185" s="238" t="s">
        <v>86</v>
      </c>
      <c r="AY185" s="18" t="s">
        <v>191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309</v>
      </c>
      <c r="BM185" s="238" t="s">
        <v>2743</v>
      </c>
    </row>
    <row r="186" spans="1:65" s="2" customFormat="1" ht="16.5" customHeight="1">
      <c r="A186" s="39"/>
      <c r="B186" s="40"/>
      <c r="C186" s="227" t="s">
        <v>478</v>
      </c>
      <c r="D186" s="227" t="s">
        <v>193</v>
      </c>
      <c r="E186" s="228" t="s">
        <v>2744</v>
      </c>
      <c r="F186" s="229" t="s">
        <v>2745</v>
      </c>
      <c r="G186" s="230" t="s">
        <v>400</v>
      </c>
      <c r="H186" s="231">
        <v>3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309</v>
      </c>
      <c r="AT186" s="238" t="s">
        <v>193</v>
      </c>
      <c r="AU186" s="238" t="s">
        <v>86</v>
      </c>
      <c r="AY186" s="18" t="s">
        <v>191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84</v>
      </c>
      <c r="BK186" s="239">
        <f>ROUND(I186*H186,2)</f>
        <v>0</v>
      </c>
      <c r="BL186" s="18" t="s">
        <v>309</v>
      </c>
      <c r="BM186" s="238" t="s">
        <v>2746</v>
      </c>
    </row>
    <row r="187" spans="1:65" s="2" customFormat="1" ht="16.5" customHeight="1">
      <c r="A187" s="39"/>
      <c r="B187" s="40"/>
      <c r="C187" s="227" t="s">
        <v>502</v>
      </c>
      <c r="D187" s="227" t="s">
        <v>193</v>
      </c>
      <c r="E187" s="228" t="s">
        <v>2747</v>
      </c>
      <c r="F187" s="229" t="s">
        <v>2748</v>
      </c>
      <c r="G187" s="230" t="s">
        <v>400</v>
      </c>
      <c r="H187" s="231">
        <v>6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41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309</v>
      </c>
      <c r="AT187" s="238" t="s">
        <v>193</v>
      </c>
      <c r="AU187" s="238" t="s">
        <v>86</v>
      </c>
      <c r="AY187" s="18" t="s">
        <v>191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84</v>
      </c>
      <c r="BK187" s="239">
        <f>ROUND(I187*H187,2)</f>
        <v>0</v>
      </c>
      <c r="BL187" s="18" t="s">
        <v>309</v>
      </c>
      <c r="BM187" s="238" t="s">
        <v>2749</v>
      </c>
    </row>
    <row r="188" spans="1:65" s="2" customFormat="1" ht="16.5" customHeight="1">
      <c r="A188" s="39"/>
      <c r="B188" s="40"/>
      <c r="C188" s="227" t="s">
        <v>513</v>
      </c>
      <c r="D188" s="227" t="s">
        <v>193</v>
      </c>
      <c r="E188" s="228" t="s">
        <v>2750</v>
      </c>
      <c r="F188" s="229" t="s">
        <v>2751</v>
      </c>
      <c r="G188" s="230" t="s">
        <v>336</v>
      </c>
      <c r="H188" s="231">
        <v>10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309</v>
      </c>
      <c r="AT188" s="238" t="s">
        <v>193</v>
      </c>
      <c r="AU188" s="238" t="s">
        <v>86</v>
      </c>
      <c r="AY188" s="18" t="s">
        <v>191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84</v>
      </c>
      <c r="BK188" s="239">
        <f>ROUND(I188*H188,2)</f>
        <v>0</v>
      </c>
      <c r="BL188" s="18" t="s">
        <v>309</v>
      </c>
      <c r="BM188" s="238" t="s">
        <v>2752</v>
      </c>
    </row>
    <row r="189" spans="1:65" s="2" customFormat="1" ht="16.5" customHeight="1">
      <c r="A189" s="39"/>
      <c r="B189" s="40"/>
      <c r="C189" s="227" t="s">
        <v>526</v>
      </c>
      <c r="D189" s="227" t="s">
        <v>193</v>
      </c>
      <c r="E189" s="228" t="s">
        <v>2753</v>
      </c>
      <c r="F189" s="229" t="s">
        <v>2754</v>
      </c>
      <c r="G189" s="230" t="s">
        <v>336</v>
      </c>
      <c r="H189" s="231">
        <v>10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309</v>
      </c>
      <c r="AT189" s="238" t="s">
        <v>193</v>
      </c>
      <c r="AU189" s="238" t="s">
        <v>86</v>
      </c>
      <c r="AY189" s="18" t="s">
        <v>191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309</v>
      </c>
      <c r="BM189" s="238" t="s">
        <v>2755</v>
      </c>
    </row>
    <row r="190" spans="1:65" s="2" customFormat="1" ht="16.5" customHeight="1">
      <c r="A190" s="39"/>
      <c r="B190" s="40"/>
      <c r="C190" s="227" t="s">
        <v>536</v>
      </c>
      <c r="D190" s="227" t="s">
        <v>193</v>
      </c>
      <c r="E190" s="228" t="s">
        <v>2756</v>
      </c>
      <c r="F190" s="229" t="s">
        <v>2757</v>
      </c>
      <c r="G190" s="230" t="s">
        <v>400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309</v>
      </c>
      <c r="AT190" s="238" t="s">
        <v>193</v>
      </c>
      <c r="AU190" s="238" t="s">
        <v>86</v>
      </c>
      <c r="AY190" s="18" t="s">
        <v>191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309</v>
      </c>
      <c r="BM190" s="238" t="s">
        <v>2758</v>
      </c>
    </row>
    <row r="191" spans="1:65" s="2" customFormat="1" ht="16.5" customHeight="1">
      <c r="A191" s="39"/>
      <c r="B191" s="40"/>
      <c r="C191" s="227" t="s">
        <v>546</v>
      </c>
      <c r="D191" s="227" t="s">
        <v>193</v>
      </c>
      <c r="E191" s="228" t="s">
        <v>2759</v>
      </c>
      <c r="F191" s="229" t="s">
        <v>2760</v>
      </c>
      <c r="G191" s="230" t="s">
        <v>400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309</v>
      </c>
      <c r="AT191" s="238" t="s">
        <v>193</v>
      </c>
      <c r="AU191" s="238" t="s">
        <v>86</v>
      </c>
      <c r="AY191" s="18" t="s">
        <v>191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84</v>
      </c>
      <c r="BK191" s="239">
        <f>ROUND(I191*H191,2)</f>
        <v>0</v>
      </c>
      <c r="BL191" s="18" t="s">
        <v>309</v>
      </c>
      <c r="BM191" s="238" t="s">
        <v>2761</v>
      </c>
    </row>
    <row r="192" spans="1:65" s="2" customFormat="1" ht="21.75" customHeight="1">
      <c r="A192" s="39"/>
      <c r="B192" s="40"/>
      <c r="C192" s="227" t="s">
        <v>557</v>
      </c>
      <c r="D192" s="227" t="s">
        <v>193</v>
      </c>
      <c r="E192" s="228" t="s">
        <v>2762</v>
      </c>
      <c r="F192" s="229" t="s">
        <v>2763</v>
      </c>
      <c r="G192" s="230" t="s">
        <v>400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309</v>
      </c>
      <c r="AT192" s="238" t="s">
        <v>193</v>
      </c>
      <c r="AU192" s="238" t="s">
        <v>86</v>
      </c>
      <c r="AY192" s="18" t="s">
        <v>191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84</v>
      </c>
      <c r="BK192" s="239">
        <f>ROUND(I192*H192,2)</f>
        <v>0</v>
      </c>
      <c r="BL192" s="18" t="s">
        <v>309</v>
      </c>
      <c r="BM192" s="238" t="s">
        <v>2764</v>
      </c>
    </row>
    <row r="193" spans="1:65" s="2" customFormat="1" ht="16.5" customHeight="1">
      <c r="A193" s="39"/>
      <c r="B193" s="40"/>
      <c r="C193" s="227" t="s">
        <v>572</v>
      </c>
      <c r="D193" s="227" t="s">
        <v>193</v>
      </c>
      <c r="E193" s="228" t="s">
        <v>2765</v>
      </c>
      <c r="F193" s="229" t="s">
        <v>2766</v>
      </c>
      <c r="G193" s="230" t="s">
        <v>400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309</v>
      </c>
      <c r="AT193" s="238" t="s">
        <v>193</v>
      </c>
      <c r="AU193" s="238" t="s">
        <v>86</v>
      </c>
      <c r="AY193" s="18" t="s">
        <v>191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309</v>
      </c>
      <c r="BM193" s="238" t="s">
        <v>2767</v>
      </c>
    </row>
    <row r="194" spans="1:65" s="2" customFormat="1" ht="16.5" customHeight="1">
      <c r="A194" s="39"/>
      <c r="B194" s="40"/>
      <c r="C194" s="227" t="s">
        <v>584</v>
      </c>
      <c r="D194" s="227" t="s">
        <v>193</v>
      </c>
      <c r="E194" s="228" t="s">
        <v>2768</v>
      </c>
      <c r="F194" s="229" t="s">
        <v>2769</v>
      </c>
      <c r="G194" s="230" t="s">
        <v>400</v>
      </c>
      <c r="H194" s="231">
        <v>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309</v>
      </c>
      <c r="AT194" s="238" t="s">
        <v>193</v>
      </c>
      <c r="AU194" s="238" t="s">
        <v>86</v>
      </c>
      <c r="AY194" s="18" t="s">
        <v>191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309</v>
      </c>
      <c r="BM194" s="238" t="s">
        <v>2770</v>
      </c>
    </row>
    <row r="195" spans="1:65" s="2" customFormat="1" ht="16.5" customHeight="1">
      <c r="A195" s="39"/>
      <c r="B195" s="40"/>
      <c r="C195" s="227" t="s">
        <v>599</v>
      </c>
      <c r="D195" s="227" t="s">
        <v>193</v>
      </c>
      <c r="E195" s="228" t="s">
        <v>2771</v>
      </c>
      <c r="F195" s="229" t="s">
        <v>2772</v>
      </c>
      <c r="G195" s="230" t="s">
        <v>400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309</v>
      </c>
      <c r="AT195" s="238" t="s">
        <v>193</v>
      </c>
      <c r="AU195" s="238" t="s">
        <v>86</v>
      </c>
      <c r="AY195" s="18" t="s">
        <v>191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84</v>
      </c>
      <c r="BK195" s="239">
        <f>ROUND(I195*H195,2)</f>
        <v>0</v>
      </c>
      <c r="BL195" s="18" t="s">
        <v>309</v>
      </c>
      <c r="BM195" s="238" t="s">
        <v>2773</v>
      </c>
    </row>
    <row r="196" spans="1:65" s="2" customFormat="1" ht="16.5" customHeight="1">
      <c r="A196" s="39"/>
      <c r="B196" s="40"/>
      <c r="C196" s="227" t="s">
        <v>609</v>
      </c>
      <c r="D196" s="227" t="s">
        <v>193</v>
      </c>
      <c r="E196" s="228" t="s">
        <v>2774</v>
      </c>
      <c r="F196" s="229" t="s">
        <v>2775</v>
      </c>
      <c r="G196" s="230" t="s">
        <v>400</v>
      </c>
      <c r="H196" s="231">
        <v>2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309</v>
      </c>
      <c r="AT196" s="238" t="s">
        <v>193</v>
      </c>
      <c r="AU196" s="238" t="s">
        <v>86</v>
      </c>
      <c r="AY196" s="18" t="s">
        <v>191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309</v>
      </c>
      <c r="BM196" s="238" t="s">
        <v>2776</v>
      </c>
    </row>
    <row r="197" spans="1:65" s="2" customFormat="1" ht="16.5" customHeight="1">
      <c r="A197" s="39"/>
      <c r="B197" s="40"/>
      <c r="C197" s="227" t="s">
        <v>625</v>
      </c>
      <c r="D197" s="227" t="s">
        <v>193</v>
      </c>
      <c r="E197" s="228" t="s">
        <v>2777</v>
      </c>
      <c r="F197" s="229" t="s">
        <v>2664</v>
      </c>
      <c r="G197" s="230" t="s">
        <v>196</v>
      </c>
      <c r="H197" s="231">
        <v>28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41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309</v>
      </c>
      <c r="AT197" s="238" t="s">
        <v>193</v>
      </c>
      <c r="AU197" s="238" t="s">
        <v>86</v>
      </c>
      <c r="AY197" s="18" t="s">
        <v>191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84</v>
      </c>
      <c r="BK197" s="239">
        <f>ROUND(I197*H197,2)</f>
        <v>0</v>
      </c>
      <c r="BL197" s="18" t="s">
        <v>309</v>
      </c>
      <c r="BM197" s="238" t="s">
        <v>2778</v>
      </c>
    </row>
    <row r="198" spans="1:65" s="2" customFormat="1" ht="16.5" customHeight="1">
      <c r="A198" s="39"/>
      <c r="B198" s="40"/>
      <c r="C198" s="227" t="s">
        <v>636</v>
      </c>
      <c r="D198" s="227" t="s">
        <v>193</v>
      </c>
      <c r="E198" s="228" t="s">
        <v>2779</v>
      </c>
      <c r="F198" s="229" t="s">
        <v>2669</v>
      </c>
      <c r="G198" s="230" t="s">
        <v>400</v>
      </c>
      <c r="H198" s="231">
        <v>2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309</v>
      </c>
      <c r="AT198" s="238" t="s">
        <v>193</v>
      </c>
      <c r="AU198" s="238" t="s">
        <v>86</v>
      </c>
      <c r="AY198" s="18" t="s">
        <v>191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309</v>
      </c>
      <c r="BM198" s="238" t="s">
        <v>2780</v>
      </c>
    </row>
    <row r="199" spans="1:63" s="12" customFormat="1" ht="22.8" customHeight="1">
      <c r="A199" s="12"/>
      <c r="B199" s="211"/>
      <c r="C199" s="212"/>
      <c r="D199" s="213" t="s">
        <v>75</v>
      </c>
      <c r="E199" s="225" t="s">
        <v>2781</v>
      </c>
      <c r="F199" s="225" t="s">
        <v>2782</v>
      </c>
      <c r="G199" s="212"/>
      <c r="H199" s="212"/>
      <c r="I199" s="215"/>
      <c r="J199" s="226">
        <f>BK199</f>
        <v>0</v>
      </c>
      <c r="K199" s="212"/>
      <c r="L199" s="217"/>
      <c r="M199" s="218"/>
      <c r="N199" s="219"/>
      <c r="O199" s="219"/>
      <c r="P199" s="220">
        <f>SUM(P200:P233)</f>
        <v>0</v>
      </c>
      <c r="Q199" s="219"/>
      <c r="R199" s="220">
        <f>SUM(R200:R233)</f>
        <v>0</v>
      </c>
      <c r="S199" s="219"/>
      <c r="T199" s="221">
        <f>SUM(T200:T233)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2" t="s">
        <v>84</v>
      </c>
      <c r="AT199" s="223" t="s">
        <v>75</v>
      </c>
      <c r="AU199" s="223" t="s">
        <v>84</v>
      </c>
      <c r="AY199" s="222" t="s">
        <v>191</v>
      </c>
      <c r="BK199" s="224">
        <f>SUM(BK200:BK233)</f>
        <v>0</v>
      </c>
    </row>
    <row r="200" spans="1:65" s="2" customFormat="1" ht="76.35" customHeight="1">
      <c r="A200" s="39"/>
      <c r="B200" s="40"/>
      <c r="C200" s="227" t="s">
        <v>648</v>
      </c>
      <c r="D200" s="227" t="s">
        <v>193</v>
      </c>
      <c r="E200" s="228" t="s">
        <v>2783</v>
      </c>
      <c r="F200" s="229" t="s">
        <v>2580</v>
      </c>
      <c r="G200" s="230" t="s">
        <v>400</v>
      </c>
      <c r="H200" s="231">
        <v>1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309</v>
      </c>
      <c r="AT200" s="238" t="s">
        <v>193</v>
      </c>
      <c r="AU200" s="238" t="s">
        <v>86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309</v>
      </c>
      <c r="BM200" s="238" t="s">
        <v>2784</v>
      </c>
    </row>
    <row r="201" spans="1:65" s="2" customFormat="1" ht="78" customHeight="1">
      <c r="A201" s="39"/>
      <c r="B201" s="40"/>
      <c r="C201" s="227" t="s">
        <v>656</v>
      </c>
      <c r="D201" s="227" t="s">
        <v>193</v>
      </c>
      <c r="E201" s="228" t="s">
        <v>2785</v>
      </c>
      <c r="F201" s="229" t="s">
        <v>2786</v>
      </c>
      <c r="G201" s="230" t="s">
        <v>400</v>
      </c>
      <c r="H201" s="231">
        <v>1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309</v>
      </c>
      <c r="AT201" s="238" t="s">
        <v>193</v>
      </c>
      <c r="AU201" s="238" t="s">
        <v>86</v>
      </c>
      <c r="AY201" s="18" t="s">
        <v>191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84</v>
      </c>
      <c r="BK201" s="239">
        <f>ROUND(I201*H201,2)</f>
        <v>0</v>
      </c>
      <c r="BL201" s="18" t="s">
        <v>309</v>
      </c>
      <c r="BM201" s="238" t="s">
        <v>2787</v>
      </c>
    </row>
    <row r="202" spans="1:65" s="2" customFormat="1" ht="78" customHeight="1">
      <c r="A202" s="39"/>
      <c r="B202" s="40"/>
      <c r="C202" s="227" t="s">
        <v>665</v>
      </c>
      <c r="D202" s="227" t="s">
        <v>193</v>
      </c>
      <c r="E202" s="228" t="s">
        <v>2788</v>
      </c>
      <c r="F202" s="229" t="s">
        <v>2789</v>
      </c>
      <c r="G202" s="230" t="s">
        <v>400</v>
      </c>
      <c r="H202" s="231">
        <v>1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309</v>
      </c>
      <c r="AT202" s="238" t="s">
        <v>193</v>
      </c>
      <c r="AU202" s="238" t="s">
        <v>86</v>
      </c>
      <c r="AY202" s="18" t="s">
        <v>191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309</v>
      </c>
      <c r="BM202" s="238" t="s">
        <v>2790</v>
      </c>
    </row>
    <row r="203" spans="1:65" s="2" customFormat="1" ht="55.5" customHeight="1">
      <c r="A203" s="39"/>
      <c r="B203" s="40"/>
      <c r="C203" s="227" t="s">
        <v>674</v>
      </c>
      <c r="D203" s="227" t="s">
        <v>193</v>
      </c>
      <c r="E203" s="228" t="s">
        <v>2791</v>
      </c>
      <c r="F203" s="229" t="s">
        <v>2792</v>
      </c>
      <c r="G203" s="230" t="s">
        <v>400</v>
      </c>
      <c r="H203" s="231">
        <v>8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41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309</v>
      </c>
      <c r="AT203" s="238" t="s">
        <v>193</v>
      </c>
      <c r="AU203" s="238" t="s">
        <v>86</v>
      </c>
      <c r="AY203" s="18" t="s">
        <v>191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84</v>
      </c>
      <c r="BK203" s="239">
        <f>ROUND(I203*H203,2)</f>
        <v>0</v>
      </c>
      <c r="BL203" s="18" t="s">
        <v>309</v>
      </c>
      <c r="BM203" s="238" t="s">
        <v>2793</v>
      </c>
    </row>
    <row r="204" spans="1:65" s="2" customFormat="1" ht="78" customHeight="1">
      <c r="A204" s="39"/>
      <c r="B204" s="40"/>
      <c r="C204" s="227" t="s">
        <v>684</v>
      </c>
      <c r="D204" s="227" t="s">
        <v>193</v>
      </c>
      <c r="E204" s="228" t="s">
        <v>2794</v>
      </c>
      <c r="F204" s="229" t="s">
        <v>2795</v>
      </c>
      <c r="G204" s="230" t="s">
        <v>400</v>
      </c>
      <c r="H204" s="231">
        <v>4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41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309</v>
      </c>
      <c r="AT204" s="238" t="s">
        <v>193</v>
      </c>
      <c r="AU204" s="238" t="s">
        <v>86</v>
      </c>
      <c r="AY204" s="18" t="s">
        <v>191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309</v>
      </c>
      <c r="BM204" s="238" t="s">
        <v>2796</v>
      </c>
    </row>
    <row r="205" spans="1:65" s="2" customFormat="1" ht="55.5" customHeight="1">
      <c r="A205" s="39"/>
      <c r="B205" s="40"/>
      <c r="C205" s="227" t="s">
        <v>732</v>
      </c>
      <c r="D205" s="227" t="s">
        <v>193</v>
      </c>
      <c r="E205" s="228" t="s">
        <v>2797</v>
      </c>
      <c r="F205" s="229" t="s">
        <v>2798</v>
      </c>
      <c r="G205" s="230" t="s">
        <v>400</v>
      </c>
      <c r="H205" s="231">
        <v>1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309</v>
      </c>
      <c r="AT205" s="238" t="s">
        <v>193</v>
      </c>
      <c r="AU205" s="238" t="s">
        <v>86</v>
      </c>
      <c r="AY205" s="18" t="s">
        <v>191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84</v>
      </c>
      <c r="BK205" s="239">
        <f>ROUND(I205*H205,2)</f>
        <v>0</v>
      </c>
      <c r="BL205" s="18" t="s">
        <v>309</v>
      </c>
      <c r="BM205" s="238" t="s">
        <v>2799</v>
      </c>
    </row>
    <row r="206" spans="1:65" s="2" customFormat="1" ht="89.25" customHeight="1">
      <c r="A206" s="39"/>
      <c r="B206" s="40"/>
      <c r="C206" s="227" t="s">
        <v>756</v>
      </c>
      <c r="D206" s="227" t="s">
        <v>193</v>
      </c>
      <c r="E206" s="228" t="s">
        <v>2800</v>
      </c>
      <c r="F206" s="229" t="s">
        <v>2801</v>
      </c>
      <c r="G206" s="230" t="s">
        <v>400</v>
      </c>
      <c r="H206" s="231">
        <v>2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309</v>
      </c>
      <c r="AT206" s="238" t="s">
        <v>193</v>
      </c>
      <c r="AU206" s="238" t="s">
        <v>86</v>
      </c>
      <c r="AY206" s="18" t="s">
        <v>191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84</v>
      </c>
      <c r="BK206" s="239">
        <f>ROUND(I206*H206,2)</f>
        <v>0</v>
      </c>
      <c r="BL206" s="18" t="s">
        <v>309</v>
      </c>
      <c r="BM206" s="238" t="s">
        <v>2802</v>
      </c>
    </row>
    <row r="207" spans="1:65" s="2" customFormat="1" ht="55.5" customHeight="1">
      <c r="A207" s="39"/>
      <c r="B207" s="40"/>
      <c r="C207" s="227" t="s">
        <v>768</v>
      </c>
      <c r="D207" s="227" t="s">
        <v>193</v>
      </c>
      <c r="E207" s="228" t="s">
        <v>2803</v>
      </c>
      <c r="F207" s="229" t="s">
        <v>2804</v>
      </c>
      <c r="G207" s="230" t="s">
        <v>400</v>
      </c>
      <c r="H207" s="231">
        <v>3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41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309</v>
      </c>
      <c r="AT207" s="238" t="s">
        <v>193</v>
      </c>
      <c r="AU207" s="238" t="s">
        <v>86</v>
      </c>
      <c r="AY207" s="18" t="s">
        <v>191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84</v>
      </c>
      <c r="BK207" s="239">
        <f>ROUND(I207*H207,2)</f>
        <v>0</v>
      </c>
      <c r="BL207" s="18" t="s">
        <v>309</v>
      </c>
      <c r="BM207" s="238" t="s">
        <v>2805</v>
      </c>
    </row>
    <row r="208" spans="1:65" s="2" customFormat="1" ht="55.5" customHeight="1">
      <c r="A208" s="39"/>
      <c r="B208" s="40"/>
      <c r="C208" s="227" t="s">
        <v>777</v>
      </c>
      <c r="D208" s="227" t="s">
        <v>193</v>
      </c>
      <c r="E208" s="228" t="s">
        <v>2806</v>
      </c>
      <c r="F208" s="229" t="s">
        <v>2807</v>
      </c>
      <c r="G208" s="230" t="s">
        <v>400</v>
      </c>
      <c r="H208" s="231">
        <v>6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309</v>
      </c>
      <c r="AT208" s="238" t="s">
        <v>193</v>
      </c>
      <c r="AU208" s="238" t="s">
        <v>86</v>
      </c>
      <c r="AY208" s="18" t="s">
        <v>191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84</v>
      </c>
      <c r="BK208" s="239">
        <f>ROUND(I208*H208,2)</f>
        <v>0</v>
      </c>
      <c r="BL208" s="18" t="s">
        <v>309</v>
      </c>
      <c r="BM208" s="238" t="s">
        <v>2808</v>
      </c>
    </row>
    <row r="209" spans="1:65" s="2" customFormat="1" ht="55.5" customHeight="1">
      <c r="A209" s="39"/>
      <c r="B209" s="40"/>
      <c r="C209" s="227" t="s">
        <v>793</v>
      </c>
      <c r="D209" s="227" t="s">
        <v>193</v>
      </c>
      <c r="E209" s="228" t="s">
        <v>2809</v>
      </c>
      <c r="F209" s="229" t="s">
        <v>2810</v>
      </c>
      <c r="G209" s="230" t="s">
        <v>400</v>
      </c>
      <c r="H209" s="231">
        <v>5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309</v>
      </c>
      <c r="AT209" s="238" t="s">
        <v>193</v>
      </c>
      <c r="AU209" s="238" t="s">
        <v>86</v>
      </c>
      <c r="AY209" s="18" t="s">
        <v>191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84</v>
      </c>
      <c r="BK209" s="239">
        <f>ROUND(I209*H209,2)</f>
        <v>0</v>
      </c>
      <c r="BL209" s="18" t="s">
        <v>309</v>
      </c>
      <c r="BM209" s="238" t="s">
        <v>2811</v>
      </c>
    </row>
    <row r="210" spans="1:65" s="2" customFormat="1" ht="66.75" customHeight="1">
      <c r="A210" s="39"/>
      <c r="B210" s="40"/>
      <c r="C210" s="227" t="s">
        <v>802</v>
      </c>
      <c r="D210" s="227" t="s">
        <v>193</v>
      </c>
      <c r="E210" s="228" t="s">
        <v>2812</v>
      </c>
      <c r="F210" s="229" t="s">
        <v>2813</v>
      </c>
      <c r="G210" s="230" t="s">
        <v>400</v>
      </c>
      <c r="H210" s="231">
        <v>11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41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309</v>
      </c>
      <c r="AT210" s="238" t="s">
        <v>193</v>
      </c>
      <c r="AU210" s="238" t="s">
        <v>86</v>
      </c>
      <c r="AY210" s="18" t="s">
        <v>191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84</v>
      </c>
      <c r="BK210" s="239">
        <f>ROUND(I210*H210,2)</f>
        <v>0</v>
      </c>
      <c r="BL210" s="18" t="s">
        <v>309</v>
      </c>
      <c r="BM210" s="238" t="s">
        <v>2814</v>
      </c>
    </row>
    <row r="211" spans="1:65" s="2" customFormat="1" ht="66.75" customHeight="1">
      <c r="A211" s="39"/>
      <c r="B211" s="40"/>
      <c r="C211" s="227" t="s">
        <v>822</v>
      </c>
      <c r="D211" s="227" t="s">
        <v>193</v>
      </c>
      <c r="E211" s="228" t="s">
        <v>2815</v>
      </c>
      <c r="F211" s="229" t="s">
        <v>2816</v>
      </c>
      <c r="G211" s="230" t="s">
        <v>400</v>
      </c>
      <c r="H211" s="231">
        <v>1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309</v>
      </c>
      <c r="AT211" s="238" t="s">
        <v>193</v>
      </c>
      <c r="AU211" s="238" t="s">
        <v>86</v>
      </c>
      <c r="AY211" s="18" t="s">
        <v>191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84</v>
      </c>
      <c r="BK211" s="239">
        <f>ROUND(I211*H211,2)</f>
        <v>0</v>
      </c>
      <c r="BL211" s="18" t="s">
        <v>309</v>
      </c>
      <c r="BM211" s="238" t="s">
        <v>2817</v>
      </c>
    </row>
    <row r="212" spans="1:65" s="2" customFormat="1" ht="55.5" customHeight="1">
      <c r="A212" s="39"/>
      <c r="B212" s="40"/>
      <c r="C212" s="227" t="s">
        <v>834</v>
      </c>
      <c r="D212" s="227" t="s">
        <v>193</v>
      </c>
      <c r="E212" s="228" t="s">
        <v>2818</v>
      </c>
      <c r="F212" s="229" t="s">
        <v>2819</v>
      </c>
      <c r="G212" s="230" t="s">
        <v>336</v>
      </c>
      <c r="H212" s="231">
        <v>5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309</v>
      </c>
      <c r="AT212" s="238" t="s">
        <v>193</v>
      </c>
      <c r="AU212" s="238" t="s">
        <v>86</v>
      </c>
      <c r="AY212" s="18" t="s">
        <v>191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309</v>
      </c>
      <c r="BM212" s="238" t="s">
        <v>2820</v>
      </c>
    </row>
    <row r="213" spans="1:65" s="2" customFormat="1" ht="66.75" customHeight="1">
      <c r="A213" s="39"/>
      <c r="B213" s="40"/>
      <c r="C213" s="227" t="s">
        <v>851</v>
      </c>
      <c r="D213" s="227" t="s">
        <v>193</v>
      </c>
      <c r="E213" s="228" t="s">
        <v>2821</v>
      </c>
      <c r="F213" s="229" t="s">
        <v>2822</v>
      </c>
      <c r="G213" s="230" t="s">
        <v>336</v>
      </c>
      <c r="H213" s="231">
        <v>15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41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309</v>
      </c>
      <c r="AT213" s="238" t="s">
        <v>193</v>
      </c>
      <c r="AU213" s="238" t="s">
        <v>86</v>
      </c>
      <c r="AY213" s="18" t="s">
        <v>191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84</v>
      </c>
      <c r="BK213" s="239">
        <f>ROUND(I213*H213,2)</f>
        <v>0</v>
      </c>
      <c r="BL213" s="18" t="s">
        <v>309</v>
      </c>
      <c r="BM213" s="238" t="s">
        <v>2823</v>
      </c>
    </row>
    <row r="214" spans="1:65" s="2" customFormat="1" ht="89.25" customHeight="1">
      <c r="A214" s="39"/>
      <c r="B214" s="40"/>
      <c r="C214" s="227" t="s">
        <v>860</v>
      </c>
      <c r="D214" s="227" t="s">
        <v>193</v>
      </c>
      <c r="E214" s="228" t="s">
        <v>2824</v>
      </c>
      <c r="F214" s="229" t="s">
        <v>2825</v>
      </c>
      <c r="G214" s="230" t="s">
        <v>400</v>
      </c>
      <c r="H214" s="231">
        <v>2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41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309</v>
      </c>
      <c r="AT214" s="238" t="s">
        <v>193</v>
      </c>
      <c r="AU214" s="238" t="s">
        <v>86</v>
      </c>
      <c r="AY214" s="18" t="s">
        <v>191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84</v>
      </c>
      <c r="BK214" s="239">
        <f>ROUND(I214*H214,2)</f>
        <v>0</v>
      </c>
      <c r="BL214" s="18" t="s">
        <v>309</v>
      </c>
      <c r="BM214" s="238" t="s">
        <v>2826</v>
      </c>
    </row>
    <row r="215" spans="1:65" s="2" customFormat="1" ht="55.5" customHeight="1">
      <c r="A215" s="39"/>
      <c r="B215" s="40"/>
      <c r="C215" s="227" t="s">
        <v>869</v>
      </c>
      <c r="D215" s="227" t="s">
        <v>193</v>
      </c>
      <c r="E215" s="228" t="s">
        <v>2827</v>
      </c>
      <c r="F215" s="229" t="s">
        <v>2828</v>
      </c>
      <c r="G215" s="230" t="s">
        <v>400</v>
      </c>
      <c r="H215" s="231">
        <v>1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41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309</v>
      </c>
      <c r="AT215" s="238" t="s">
        <v>193</v>
      </c>
      <c r="AU215" s="238" t="s">
        <v>86</v>
      </c>
      <c r="AY215" s="18" t="s">
        <v>191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84</v>
      </c>
      <c r="BK215" s="239">
        <f>ROUND(I215*H215,2)</f>
        <v>0</v>
      </c>
      <c r="BL215" s="18" t="s">
        <v>309</v>
      </c>
      <c r="BM215" s="238" t="s">
        <v>2829</v>
      </c>
    </row>
    <row r="216" spans="1:65" s="2" customFormat="1" ht="78" customHeight="1">
      <c r="A216" s="39"/>
      <c r="B216" s="40"/>
      <c r="C216" s="227" t="s">
        <v>878</v>
      </c>
      <c r="D216" s="227" t="s">
        <v>193</v>
      </c>
      <c r="E216" s="228" t="s">
        <v>2830</v>
      </c>
      <c r="F216" s="229" t="s">
        <v>2831</v>
      </c>
      <c r="G216" s="230" t="s">
        <v>196</v>
      </c>
      <c r="H216" s="231">
        <v>58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41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309</v>
      </c>
      <c r="AT216" s="238" t="s">
        <v>193</v>
      </c>
      <c r="AU216" s="238" t="s">
        <v>86</v>
      </c>
      <c r="AY216" s="18" t="s">
        <v>191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84</v>
      </c>
      <c r="BK216" s="239">
        <f>ROUND(I216*H216,2)</f>
        <v>0</v>
      </c>
      <c r="BL216" s="18" t="s">
        <v>309</v>
      </c>
      <c r="BM216" s="238" t="s">
        <v>2832</v>
      </c>
    </row>
    <row r="217" spans="1:65" s="2" customFormat="1" ht="16.5" customHeight="1">
      <c r="A217" s="39"/>
      <c r="B217" s="40"/>
      <c r="C217" s="227" t="s">
        <v>644</v>
      </c>
      <c r="D217" s="227" t="s">
        <v>193</v>
      </c>
      <c r="E217" s="228" t="s">
        <v>2833</v>
      </c>
      <c r="F217" s="229" t="s">
        <v>2634</v>
      </c>
      <c r="G217" s="230" t="s">
        <v>400</v>
      </c>
      <c r="H217" s="231">
        <v>1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309</v>
      </c>
      <c r="AT217" s="238" t="s">
        <v>193</v>
      </c>
      <c r="AU217" s="238" t="s">
        <v>86</v>
      </c>
      <c r="AY217" s="18" t="s">
        <v>191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84</v>
      </c>
      <c r="BK217" s="239">
        <f>ROUND(I217*H217,2)</f>
        <v>0</v>
      </c>
      <c r="BL217" s="18" t="s">
        <v>309</v>
      </c>
      <c r="BM217" s="238" t="s">
        <v>2834</v>
      </c>
    </row>
    <row r="218" spans="1:65" s="2" customFormat="1" ht="16.5" customHeight="1">
      <c r="A218" s="39"/>
      <c r="B218" s="40"/>
      <c r="C218" s="227" t="s">
        <v>652</v>
      </c>
      <c r="D218" s="227" t="s">
        <v>193</v>
      </c>
      <c r="E218" s="228" t="s">
        <v>2835</v>
      </c>
      <c r="F218" s="229" t="s">
        <v>2637</v>
      </c>
      <c r="G218" s="230" t="s">
        <v>400</v>
      </c>
      <c r="H218" s="231">
        <v>1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41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309</v>
      </c>
      <c r="AT218" s="238" t="s">
        <v>193</v>
      </c>
      <c r="AU218" s="238" t="s">
        <v>86</v>
      </c>
      <c r="AY218" s="18" t="s">
        <v>191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309</v>
      </c>
      <c r="BM218" s="238" t="s">
        <v>2836</v>
      </c>
    </row>
    <row r="219" spans="1:65" s="2" customFormat="1" ht="16.5" customHeight="1">
      <c r="A219" s="39"/>
      <c r="B219" s="40"/>
      <c r="C219" s="227" t="s">
        <v>661</v>
      </c>
      <c r="D219" s="227" t="s">
        <v>193</v>
      </c>
      <c r="E219" s="228" t="s">
        <v>2837</v>
      </c>
      <c r="F219" s="229" t="s">
        <v>2838</v>
      </c>
      <c r="G219" s="230" t="s">
        <v>400</v>
      </c>
      <c r="H219" s="231">
        <v>1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41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309</v>
      </c>
      <c r="AT219" s="238" t="s">
        <v>193</v>
      </c>
      <c r="AU219" s="238" t="s">
        <v>86</v>
      </c>
      <c r="AY219" s="18" t="s">
        <v>191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84</v>
      </c>
      <c r="BK219" s="239">
        <f>ROUND(I219*H219,2)</f>
        <v>0</v>
      </c>
      <c r="BL219" s="18" t="s">
        <v>309</v>
      </c>
      <c r="BM219" s="238" t="s">
        <v>2839</v>
      </c>
    </row>
    <row r="220" spans="1:65" s="2" customFormat="1" ht="16.5" customHeight="1">
      <c r="A220" s="39"/>
      <c r="B220" s="40"/>
      <c r="C220" s="227" t="s">
        <v>670</v>
      </c>
      <c r="D220" s="227" t="s">
        <v>193</v>
      </c>
      <c r="E220" s="228" t="s">
        <v>2840</v>
      </c>
      <c r="F220" s="229" t="s">
        <v>2841</v>
      </c>
      <c r="G220" s="230" t="s">
        <v>400</v>
      </c>
      <c r="H220" s="231">
        <v>8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41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309</v>
      </c>
      <c r="AT220" s="238" t="s">
        <v>193</v>
      </c>
      <c r="AU220" s="238" t="s">
        <v>86</v>
      </c>
      <c r="AY220" s="18" t="s">
        <v>191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309</v>
      </c>
      <c r="BM220" s="238" t="s">
        <v>2842</v>
      </c>
    </row>
    <row r="221" spans="1:65" s="2" customFormat="1" ht="16.5" customHeight="1">
      <c r="A221" s="39"/>
      <c r="B221" s="40"/>
      <c r="C221" s="227" t="s">
        <v>678</v>
      </c>
      <c r="D221" s="227" t="s">
        <v>193</v>
      </c>
      <c r="E221" s="228" t="s">
        <v>2843</v>
      </c>
      <c r="F221" s="229" t="s">
        <v>2844</v>
      </c>
      <c r="G221" s="230" t="s">
        <v>400</v>
      </c>
      <c r="H221" s="231">
        <v>4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41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309</v>
      </c>
      <c r="AT221" s="238" t="s">
        <v>193</v>
      </c>
      <c r="AU221" s="238" t="s">
        <v>86</v>
      </c>
      <c r="AY221" s="18" t="s">
        <v>191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84</v>
      </c>
      <c r="BK221" s="239">
        <f>ROUND(I221*H221,2)</f>
        <v>0</v>
      </c>
      <c r="BL221" s="18" t="s">
        <v>309</v>
      </c>
      <c r="BM221" s="238" t="s">
        <v>2845</v>
      </c>
    </row>
    <row r="222" spans="1:65" s="2" customFormat="1" ht="16.5" customHeight="1">
      <c r="A222" s="39"/>
      <c r="B222" s="40"/>
      <c r="C222" s="227" t="s">
        <v>720</v>
      </c>
      <c r="D222" s="227" t="s">
        <v>193</v>
      </c>
      <c r="E222" s="228" t="s">
        <v>2846</v>
      </c>
      <c r="F222" s="229" t="s">
        <v>2669</v>
      </c>
      <c r="G222" s="230" t="s">
        <v>400</v>
      </c>
      <c r="H222" s="231">
        <v>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41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309</v>
      </c>
      <c r="AT222" s="238" t="s">
        <v>193</v>
      </c>
      <c r="AU222" s="238" t="s">
        <v>86</v>
      </c>
      <c r="AY222" s="18" t="s">
        <v>191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84</v>
      </c>
      <c r="BK222" s="239">
        <f>ROUND(I222*H222,2)</f>
        <v>0</v>
      </c>
      <c r="BL222" s="18" t="s">
        <v>309</v>
      </c>
      <c r="BM222" s="238" t="s">
        <v>2847</v>
      </c>
    </row>
    <row r="223" spans="1:65" s="2" customFormat="1" ht="16.5" customHeight="1">
      <c r="A223" s="39"/>
      <c r="B223" s="40"/>
      <c r="C223" s="227" t="s">
        <v>744</v>
      </c>
      <c r="D223" s="227" t="s">
        <v>193</v>
      </c>
      <c r="E223" s="228" t="s">
        <v>2848</v>
      </c>
      <c r="F223" s="229" t="s">
        <v>2849</v>
      </c>
      <c r="G223" s="230" t="s">
        <v>400</v>
      </c>
      <c r="H223" s="231">
        <v>2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41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309</v>
      </c>
      <c r="AT223" s="238" t="s">
        <v>193</v>
      </c>
      <c r="AU223" s="238" t="s">
        <v>86</v>
      </c>
      <c r="AY223" s="18" t="s">
        <v>191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84</v>
      </c>
      <c r="BK223" s="239">
        <f>ROUND(I223*H223,2)</f>
        <v>0</v>
      </c>
      <c r="BL223" s="18" t="s">
        <v>309</v>
      </c>
      <c r="BM223" s="238" t="s">
        <v>2850</v>
      </c>
    </row>
    <row r="224" spans="1:65" s="2" customFormat="1" ht="16.5" customHeight="1">
      <c r="A224" s="39"/>
      <c r="B224" s="40"/>
      <c r="C224" s="227" t="s">
        <v>762</v>
      </c>
      <c r="D224" s="227" t="s">
        <v>193</v>
      </c>
      <c r="E224" s="228" t="s">
        <v>2851</v>
      </c>
      <c r="F224" s="229" t="s">
        <v>2652</v>
      </c>
      <c r="G224" s="230" t="s">
        <v>400</v>
      </c>
      <c r="H224" s="231">
        <v>3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309</v>
      </c>
      <c r="AT224" s="238" t="s">
        <v>193</v>
      </c>
      <c r="AU224" s="238" t="s">
        <v>86</v>
      </c>
      <c r="AY224" s="18" t="s">
        <v>191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84</v>
      </c>
      <c r="BK224" s="239">
        <f>ROUND(I224*H224,2)</f>
        <v>0</v>
      </c>
      <c r="BL224" s="18" t="s">
        <v>309</v>
      </c>
      <c r="BM224" s="238" t="s">
        <v>2852</v>
      </c>
    </row>
    <row r="225" spans="1:65" s="2" customFormat="1" ht="16.5" customHeight="1">
      <c r="A225" s="39"/>
      <c r="B225" s="40"/>
      <c r="C225" s="227" t="s">
        <v>772</v>
      </c>
      <c r="D225" s="227" t="s">
        <v>193</v>
      </c>
      <c r="E225" s="228" t="s">
        <v>2853</v>
      </c>
      <c r="F225" s="229" t="s">
        <v>2854</v>
      </c>
      <c r="G225" s="230" t="s">
        <v>400</v>
      </c>
      <c r="H225" s="231">
        <v>6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309</v>
      </c>
      <c r="AT225" s="238" t="s">
        <v>193</v>
      </c>
      <c r="AU225" s="238" t="s">
        <v>86</v>
      </c>
      <c r="AY225" s="18" t="s">
        <v>191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309</v>
      </c>
      <c r="BM225" s="238" t="s">
        <v>2855</v>
      </c>
    </row>
    <row r="226" spans="1:65" s="2" customFormat="1" ht="16.5" customHeight="1">
      <c r="A226" s="39"/>
      <c r="B226" s="40"/>
      <c r="C226" s="227" t="s">
        <v>789</v>
      </c>
      <c r="D226" s="227" t="s">
        <v>193</v>
      </c>
      <c r="E226" s="228" t="s">
        <v>2856</v>
      </c>
      <c r="F226" s="229" t="s">
        <v>2857</v>
      </c>
      <c r="G226" s="230" t="s">
        <v>400</v>
      </c>
      <c r="H226" s="231">
        <v>5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41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309</v>
      </c>
      <c r="AT226" s="238" t="s">
        <v>193</v>
      </c>
      <c r="AU226" s="238" t="s">
        <v>86</v>
      </c>
      <c r="AY226" s="18" t="s">
        <v>191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84</v>
      </c>
      <c r="BK226" s="239">
        <f>ROUND(I226*H226,2)</f>
        <v>0</v>
      </c>
      <c r="BL226" s="18" t="s">
        <v>309</v>
      </c>
      <c r="BM226" s="238" t="s">
        <v>2858</v>
      </c>
    </row>
    <row r="227" spans="1:65" s="2" customFormat="1" ht="16.5" customHeight="1">
      <c r="A227" s="39"/>
      <c r="B227" s="40"/>
      <c r="C227" s="227" t="s">
        <v>798</v>
      </c>
      <c r="D227" s="227" t="s">
        <v>193</v>
      </c>
      <c r="E227" s="228" t="s">
        <v>2859</v>
      </c>
      <c r="F227" s="229" t="s">
        <v>2860</v>
      </c>
      <c r="G227" s="230" t="s">
        <v>400</v>
      </c>
      <c r="H227" s="231">
        <v>11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41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309</v>
      </c>
      <c r="AT227" s="238" t="s">
        <v>193</v>
      </c>
      <c r="AU227" s="238" t="s">
        <v>86</v>
      </c>
      <c r="AY227" s="18" t="s">
        <v>191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84</v>
      </c>
      <c r="BK227" s="239">
        <f>ROUND(I227*H227,2)</f>
        <v>0</v>
      </c>
      <c r="BL227" s="18" t="s">
        <v>309</v>
      </c>
      <c r="BM227" s="238" t="s">
        <v>2861</v>
      </c>
    </row>
    <row r="228" spans="1:65" s="2" customFormat="1" ht="16.5" customHeight="1">
      <c r="A228" s="39"/>
      <c r="B228" s="40"/>
      <c r="C228" s="227" t="s">
        <v>807</v>
      </c>
      <c r="D228" s="227" t="s">
        <v>193</v>
      </c>
      <c r="E228" s="228" t="s">
        <v>2862</v>
      </c>
      <c r="F228" s="229" t="s">
        <v>2863</v>
      </c>
      <c r="G228" s="230" t="s">
        <v>400</v>
      </c>
      <c r="H228" s="231">
        <v>1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41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309</v>
      </c>
      <c r="AT228" s="238" t="s">
        <v>193</v>
      </c>
      <c r="AU228" s="238" t="s">
        <v>86</v>
      </c>
      <c r="AY228" s="18" t="s">
        <v>191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84</v>
      </c>
      <c r="BK228" s="239">
        <f>ROUND(I228*H228,2)</f>
        <v>0</v>
      </c>
      <c r="BL228" s="18" t="s">
        <v>309</v>
      </c>
      <c r="BM228" s="238" t="s">
        <v>2864</v>
      </c>
    </row>
    <row r="229" spans="1:65" s="2" customFormat="1" ht="16.5" customHeight="1">
      <c r="A229" s="39"/>
      <c r="B229" s="40"/>
      <c r="C229" s="227" t="s">
        <v>829</v>
      </c>
      <c r="D229" s="227" t="s">
        <v>193</v>
      </c>
      <c r="E229" s="228" t="s">
        <v>2865</v>
      </c>
      <c r="F229" s="229" t="s">
        <v>2866</v>
      </c>
      <c r="G229" s="230" t="s">
        <v>336</v>
      </c>
      <c r="H229" s="231">
        <v>5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41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309</v>
      </c>
      <c r="AT229" s="238" t="s">
        <v>193</v>
      </c>
      <c r="AU229" s="238" t="s">
        <v>86</v>
      </c>
      <c r="AY229" s="18" t="s">
        <v>191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84</v>
      </c>
      <c r="BK229" s="239">
        <f>ROUND(I229*H229,2)</f>
        <v>0</v>
      </c>
      <c r="BL229" s="18" t="s">
        <v>309</v>
      </c>
      <c r="BM229" s="238" t="s">
        <v>2867</v>
      </c>
    </row>
    <row r="230" spans="1:65" s="2" customFormat="1" ht="16.5" customHeight="1">
      <c r="A230" s="39"/>
      <c r="B230" s="40"/>
      <c r="C230" s="227" t="s">
        <v>846</v>
      </c>
      <c r="D230" s="227" t="s">
        <v>193</v>
      </c>
      <c r="E230" s="228" t="s">
        <v>2868</v>
      </c>
      <c r="F230" s="229" t="s">
        <v>2869</v>
      </c>
      <c r="G230" s="230" t="s">
        <v>336</v>
      </c>
      <c r="H230" s="231">
        <v>15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41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309</v>
      </c>
      <c r="AT230" s="238" t="s">
        <v>193</v>
      </c>
      <c r="AU230" s="238" t="s">
        <v>86</v>
      </c>
      <c r="AY230" s="18" t="s">
        <v>191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84</v>
      </c>
      <c r="BK230" s="239">
        <f>ROUND(I230*H230,2)</f>
        <v>0</v>
      </c>
      <c r="BL230" s="18" t="s">
        <v>309</v>
      </c>
      <c r="BM230" s="238" t="s">
        <v>2870</v>
      </c>
    </row>
    <row r="231" spans="1:65" s="2" customFormat="1" ht="16.5" customHeight="1">
      <c r="A231" s="39"/>
      <c r="B231" s="40"/>
      <c r="C231" s="227" t="s">
        <v>855</v>
      </c>
      <c r="D231" s="227" t="s">
        <v>193</v>
      </c>
      <c r="E231" s="228" t="s">
        <v>2871</v>
      </c>
      <c r="F231" s="229" t="s">
        <v>2872</v>
      </c>
      <c r="G231" s="230" t="s">
        <v>400</v>
      </c>
      <c r="H231" s="231">
        <v>2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41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309</v>
      </c>
      <c r="AT231" s="238" t="s">
        <v>193</v>
      </c>
      <c r="AU231" s="238" t="s">
        <v>86</v>
      </c>
      <c r="AY231" s="18" t="s">
        <v>191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84</v>
      </c>
      <c r="BK231" s="239">
        <f>ROUND(I231*H231,2)</f>
        <v>0</v>
      </c>
      <c r="BL231" s="18" t="s">
        <v>309</v>
      </c>
      <c r="BM231" s="238" t="s">
        <v>2873</v>
      </c>
    </row>
    <row r="232" spans="1:65" s="2" customFormat="1" ht="16.5" customHeight="1">
      <c r="A232" s="39"/>
      <c r="B232" s="40"/>
      <c r="C232" s="227" t="s">
        <v>865</v>
      </c>
      <c r="D232" s="227" t="s">
        <v>193</v>
      </c>
      <c r="E232" s="228" t="s">
        <v>2874</v>
      </c>
      <c r="F232" s="229" t="s">
        <v>2875</v>
      </c>
      <c r="G232" s="230" t="s">
        <v>400</v>
      </c>
      <c r="H232" s="231">
        <v>1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41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309</v>
      </c>
      <c r="AT232" s="238" t="s">
        <v>193</v>
      </c>
      <c r="AU232" s="238" t="s">
        <v>86</v>
      </c>
      <c r="AY232" s="18" t="s">
        <v>191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84</v>
      </c>
      <c r="BK232" s="239">
        <f>ROUND(I232*H232,2)</f>
        <v>0</v>
      </c>
      <c r="BL232" s="18" t="s">
        <v>309</v>
      </c>
      <c r="BM232" s="238" t="s">
        <v>2876</v>
      </c>
    </row>
    <row r="233" spans="1:65" s="2" customFormat="1" ht="16.5" customHeight="1">
      <c r="A233" s="39"/>
      <c r="B233" s="40"/>
      <c r="C233" s="227" t="s">
        <v>874</v>
      </c>
      <c r="D233" s="227" t="s">
        <v>193</v>
      </c>
      <c r="E233" s="228" t="s">
        <v>2877</v>
      </c>
      <c r="F233" s="229" t="s">
        <v>2664</v>
      </c>
      <c r="G233" s="230" t="s">
        <v>196</v>
      </c>
      <c r="H233" s="231">
        <v>58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41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309</v>
      </c>
      <c r="AT233" s="238" t="s">
        <v>193</v>
      </c>
      <c r="AU233" s="238" t="s">
        <v>86</v>
      </c>
      <c r="AY233" s="18" t="s">
        <v>191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309</v>
      </c>
      <c r="BM233" s="238" t="s">
        <v>2878</v>
      </c>
    </row>
    <row r="234" spans="1:63" s="12" customFormat="1" ht="22.8" customHeight="1">
      <c r="A234" s="12"/>
      <c r="B234" s="211"/>
      <c r="C234" s="212"/>
      <c r="D234" s="213" t="s">
        <v>75</v>
      </c>
      <c r="E234" s="225" t="s">
        <v>2879</v>
      </c>
      <c r="F234" s="225" t="s">
        <v>2880</v>
      </c>
      <c r="G234" s="212"/>
      <c r="H234" s="212"/>
      <c r="I234" s="215"/>
      <c r="J234" s="226">
        <f>BK234</f>
        <v>0</v>
      </c>
      <c r="K234" s="212"/>
      <c r="L234" s="217"/>
      <c r="M234" s="218"/>
      <c r="N234" s="219"/>
      <c r="O234" s="219"/>
      <c r="P234" s="220">
        <f>SUM(P235:P238)</f>
        <v>0</v>
      </c>
      <c r="Q234" s="219"/>
      <c r="R234" s="220">
        <f>SUM(R235:R238)</f>
        <v>0</v>
      </c>
      <c r="S234" s="219"/>
      <c r="T234" s="221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2" t="s">
        <v>84</v>
      </c>
      <c r="AT234" s="223" t="s">
        <v>75</v>
      </c>
      <c r="AU234" s="223" t="s">
        <v>84</v>
      </c>
      <c r="AY234" s="222" t="s">
        <v>191</v>
      </c>
      <c r="BK234" s="224">
        <f>SUM(BK235:BK238)</f>
        <v>0</v>
      </c>
    </row>
    <row r="235" spans="1:65" s="2" customFormat="1" ht="78" customHeight="1">
      <c r="A235" s="39"/>
      <c r="B235" s="40"/>
      <c r="C235" s="227" t="s">
        <v>889</v>
      </c>
      <c r="D235" s="227" t="s">
        <v>193</v>
      </c>
      <c r="E235" s="228" t="s">
        <v>2881</v>
      </c>
      <c r="F235" s="229" t="s">
        <v>2882</v>
      </c>
      <c r="G235" s="230" t="s">
        <v>336</v>
      </c>
      <c r="H235" s="231">
        <v>9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309</v>
      </c>
      <c r="AT235" s="238" t="s">
        <v>193</v>
      </c>
      <c r="AU235" s="238" t="s">
        <v>86</v>
      </c>
      <c r="AY235" s="18" t="s">
        <v>191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84</v>
      </c>
      <c r="BK235" s="239">
        <f>ROUND(I235*H235,2)</f>
        <v>0</v>
      </c>
      <c r="BL235" s="18" t="s">
        <v>309</v>
      </c>
      <c r="BM235" s="238" t="s">
        <v>2883</v>
      </c>
    </row>
    <row r="236" spans="1:65" s="2" customFormat="1" ht="78" customHeight="1">
      <c r="A236" s="39"/>
      <c r="B236" s="40"/>
      <c r="C236" s="227" t="s">
        <v>923</v>
      </c>
      <c r="D236" s="227" t="s">
        <v>193</v>
      </c>
      <c r="E236" s="228" t="s">
        <v>2884</v>
      </c>
      <c r="F236" s="229" t="s">
        <v>2631</v>
      </c>
      <c r="G236" s="230" t="s">
        <v>400</v>
      </c>
      <c r="H236" s="231">
        <v>1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309</v>
      </c>
      <c r="AT236" s="238" t="s">
        <v>193</v>
      </c>
      <c r="AU236" s="238" t="s">
        <v>86</v>
      </c>
      <c r="AY236" s="18" t="s">
        <v>191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309</v>
      </c>
      <c r="BM236" s="238" t="s">
        <v>2885</v>
      </c>
    </row>
    <row r="237" spans="1:65" s="2" customFormat="1" ht="16.5" customHeight="1">
      <c r="A237" s="39"/>
      <c r="B237" s="40"/>
      <c r="C237" s="227" t="s">
        <v>885</v>
      </c>
      <c r="D237" s="227" t="s">
        <v>193</v>
      </c>
      <c r="E237" s="228" t="s">
        <v>2886</v>
      </c>
      <c r="F237" s="229" t="s">
        <v>2678</v>
      </c>
      <c r="G237" s="230" t="s">
        <v>336</v>
      </c>
      <c r="H237" s="231">
        <v>9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309</v>
      </c>
      <c r="AT237" s="238" t="s">
        <v>193</v>
      </c>
      <c r="AU237" s="238" t="s">
        <v>86</v>
      </c>
      <c r="AY237" s="18" t="s">
        <v>191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84</v>
      </c>
      <c r="BK237" s="239">
        <f>ROUND(I237*H237,2)</f>
        <v>0</v>
      </c>
      <c r="BL237" s="18" t="s">
        <v>309</v>
      </c>
      <c r="BM237" s="238" t="s">
        <v>2887</v>
      </c>
    </row>
    <row r="238" spans="1:65" s="2" customFormat="1" ht="16.5" customHeight="1">
      <c r="A238" s="39"/>
      <c r="B238" s="40"/>
      <c r="C238" s="227" t="s">
        <v>893</v>
      </c>
      <c r="D238" s="227" t="s">
        <v>193</v>
      </c>
      <c r="E238" s="228" t="s">
        <v>2888</v>
      </c>
      <c r="F238" s="229" t="s">
        <v>2684</v>
      </c>
      <c r="G238" s="230" t="s">
        <v>400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41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309</v>
      </c>
      <c r="AT238" s="238" t="s">
        <v>193</v>
      </c>
      <c r="AU238" s="238" t="s">
        <v>86</v>
      </c>
      <c r="AY238" s="18" t="s">
        <v>191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84</v>
      </c>
      <c r="BK238" s="239">
        <f>ROUND(I238*H238,2)</f>
        <v>0</v>
      </c>
      <c r="BL238" s="18" t="s">
        <v>309</v>
      </c>
      <c r="BM238" s="238" t="s">
        <v>2889</v>
      </c>
    </row>
    <row r="239" spans="1:63" s="12" customFormat="1" ht="22.8" customHeight="1">
      <c r="A239" s="12"/>
      <c r="B239" s="211"/>
      <c r="C239" s="212"/>
      <c r="D239" s="213" t="s">
        <v>75</v>
      </c>
      <c r="E239" s="225" t="s">
        <v>2890</v>
      </c>
      <c r="F239" s="225" t="s">
        <v>2891</v>
      </c>
      <c r="G239" s="212"/>
      <c r="H239" s="212"/>
      <c r="I239" s="215"/>
      <c r="J239" s="226">
        <f>BK239</f>
        <v>0</v>
      </c>
      <c r="K239" s="212"/>
      <c r="L239" s="217"/>
      <c r="M239" s="218"/>
      <c r="N239" s="219"/>
      <c r="O239" s="219"/>
      <c r="P239" s="220">
        <f>SUM(P240:P243)</f>
        <v>0</v>
      </c>
      <c r="Q239" s="219"/>
      <c r="R239" s="220">
        <f>SUM(R240:R243)</f>
        <v>0</v>
      </c>
      <c r="S239" s="219"/>
      <c r="T239" s="221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2" t="s">
        <v>84</v>
      </c>
      <c r="AT239" s="223" t="s">
        <v>75</v>
      </c>
      <c r="AU239" s="223" t="s">
        <v>84</v>
      </c>
      <c r="AY239" s="222" t="s">
        <v>191</v>
      </c>
      <c r="BK239" s="224">
        <f>SUM(BK240:BK243)</f>
        <v>0</v>
      </c>
    </row>
    <row r="240" spans="1:65" s="2" customFormat="1" ht="33" customHeight="1">
      <c r="A240" s="39"/>
      <c r="B240" s="40"/>
      <c r="C240" s="227" t="s">
        <v>928</v>
      </c>
      <c r="D240" s="227" t="s">
        <v>193</v>
      </c>
      <c r="E240" s="228" t="s">
        <v>2892</v>
      </c>
      <c r="F240" s="229" t="s">
        <v>2893</v>
      </c>
      <c r="G240" s="230" t="s">
        <v>196</v>
      </c>
      <c r="H240" s="231">
        <v>13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309</v>
      </c>
      <c r="AT240" s="238" t="s">
        <v>193</v>
      </c>
      <c r="AU240" s="238" t="s">
        <v>86</v>
      </c>
      <c r="AY240" s="18" t="s">
        <v>191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84</v>
      </c>
      <c r="BK240" s="239">
        <f>ROUND(I240*H240,2)</f>
        <v>0</v>
      </c>
      <c r="BL240" s="18" t="s">
        <v>309</v>
      </c>
      <c r="BM240" s="238" t="s">
        <v>2894</v>
      </c>
    </row>
    <row r="241" spans="1:65" s="2" customFormat="1" ht="16.5" customHeight="1">
      <c r="A241" s="39"/>
      <c r="B241" s="40"/>
      <c r="C241" s="227" t="s">
        <v>932</v>
      </c>
      <c r="D241" s="227" t="s">
        <v>193</v>
      </c>
      <c r="E241" s="228" t="s">
        <v>2895</v>
      </c>
      <c r="F241" s="229" t="s">
        <v>2896</v>
      </c>
      <c r="G241" s="230" t="s">
        <v>196</v>
      </c>
      <c r="H241" s="231">
        <v>24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41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309</v>
      </c>
      <c r="AT241" s="238" t="s">
        <v>193</v>
      </c>
      <c r="AU241" s="238" t="s">
        <v>86</v>
      </c>
      <c r="AY241" s="18" t="s">
        <v>191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84</v>
      </c>
      <c r="BK241" s="239">
        <f>ROUND(I241*H241,2)</f>
        <v>0</v>
      </c>
      <c r="BL241" s="18" t="s">
        <v>309</v>
      </c>
      <c r="BM241" s="238" t="s">
        <v>2897</v>
      </c>
    </row>
    <row r="242" spans="1:65" s="2" customFormat="1" ht="16.5" customHeight="1">
      <c r="A242" s="39"/>
      <c r="B242" s="40"/>
      <c r="C242" s="227" t="s">
        <v>936</v>
      </c>
      <c r="D242" s="227" t="s">
        <v>193</v>
      </c>
      <c r="E242" s="228" t="s">
        <v>2898</v>
      </c>
      <c r="F242" s="229" t="s">
        <v>2899</v>
      </c>
      <c r="G242" s="230" t="s">
        <v>196</v>
      </c>
      <c r="H242" s="231">
        <v>40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41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309</v>
      </c>
      <c r="AT242" s="238" t="s">
        <v>193</v>
      </c>
      <c r="AU242" s="238" t="s">
        <v>86</v>
      </c>
      <c r="AY242" s="18" t="s">
        <v>191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84</v>
      </c>
      <c r="BK242" s="239">
        <f>ROUND(I242*H242,2)</f>
        <v>0</v>
      </c>
      <c r="BL242" s="18" t="s">
        <v>309</v>
      </c>
      <c r="BM242" s="238" t="s">
        <v>2900</v>
      </c>
    </row>
    <row r="243" spans="1:65" s="2" customFormat="1" ht="24.15" customHeight="1">
      <c r="A243" s="39"/>
      <c r="B243" s="40"/>
      <c r="C243" s="227" t="s">
        <v>940</v>
      </c>
      <c r="D243" s="227" t="s">
        <v>193</v>
      </c>
      <c r="E243" s="228" t="s">
        <v>2901</v>
      </c>
      <c r="F243" s="229" t="s">
        <v>2902</v>
      </c>
      <c r="G243" s="230" t="s">
        <v>196</v>
      </c>
      <c r="H243" s="231">
        <v>34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41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309</v>
      </c>
      <c r="AT243" s="238" t="s">
        <v>193</v>
      </c>
      <c r="AU243" s="238" t="s">
        <v>86</v>
      </c>
      <c r="AY243" s="18" t="s">
        <v>191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84</v>
      </c>
      <c r="BK243" s="239">
        <f>ROUND(I243*H243,2)</f>
        <v>0</v>
      </c>
      <c r="BL243" s="18" t="s">
        <v>309</v>
      </c>
      <c r="BM243" s="238" t="s">
        <v>2903</v>
      </c>
    </row>
    <row r="244" spans="1:63" s="12" customFormat="1" ht="22.8" customHeight="1">
      <c r="A244" s="12"/>
      <c r="B244" s="211"/>
      <c r="C244" s="212"/>
      <c r="D244" s="213" t="s">
        <v>75</v>
      </c>
      <c r="E244" s="225" t="s">
        <v>2904</v>
      </c>
      <c r="F244" s="225" t="s">
        <v>98</v>
      </c>
      <c r="G244" s="212"/>
      <c r="H244" s="212"/>
      <c r="I244" s="215"/>
      <c r="J244" s="226">
        <f>BK244</f>
        <v>0</v>
      </c>
      <c r="K244" s="212"/>
      <c r="L244" s="217"/>
      <c r="M244" s="218"/>
      <c r="N244" s="219"/>
      <c r="O244" s="219"/>
      <c r="P244" s="220">
        <f>SUM(P245:P249)</f>
        <v>0</v>
      </c>
      <c r="Q244" s="219"/>
      <c r="R244" s="220">
        <f>SUM(R245:R249)</f>
        <v>0</v>
      </c>
      <c r="S244" s="219"/>
      <c r="T244" s="221">
        <f>SUM(T245:T249)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2" t="s">
        <v>86</v>
      </c>
      <c r="AT244" s="223" t="s">
        <v>75</v>
      </c>
      <c r="AU244" s="223" t="s">
        <v>84</v>
      </c>
      <c r="AY244" s="222" t="s">
        <v>191</v>
      </c>
      <c r="BK244" s="224">
        <f>SUM(BK245:BK249)</f>
        <v>0</v>
      </c>
    </row>
    <row r="245" spans="1:65" s="2" customFormat="1" ht="16.5" customHeight="1">
      <c r="A245" s="39"/>
      <c r="B245" s="40"/>
      <c r="C245" s="227" t="s">
        <v>944</v>
      </c>
      <c r="D245" s="227" t="s">
        <v>193</v>
      </c>
      <c r="E245" s="228" t="s">
        <v>2905</v>
      </c>
      <c r="F245" s="229" t="s">
        <v>2906</v>
      </c>
      <c r="G245" s="230" t="s">
        <v>400</v>
      </c>
      <c r="H245" s="231">
        <v>1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41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309</v>
      </c>
      <c r="AT245" s="238" t="s">
        <v>193</v>
      </c>
      <c r="AU245" s="238" t="s">
        <v>86</v>
      </c>
      <c r="AY245" s="18" t="s">
        <v>191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84</v>
      </c>
      <c r="BK245" s="239">
        <f>ROUND(I245*H245,2)</f>
        <v>0</v>
      </c>
      <c r="BL245" s="18" t="s">
        <v>309</v>
      </c>
      <c r="BM245" s="238" t="s">
        <v>2907</v>
      </c>
    </row>
    <row r="246" spans="1:65" s="2" customFormat="1" ht="16.5" customHeight="1">
      <c r="A246" s="39"/>
      <c r="B246" s="40"/>
      <c r="C246" s="227" t="s">
        <v>948</v>
      </c>
      <c r="D246" s="227" t="s">
        <v>193</v>
      </c>
      <c r="E246" s="228" t="s">
        <v>2908</v>
      </c>
      <c r="F246" s="229" t="s">
        <v>2909</v>
      </c>
      <c r="G246" s="230" t="s">
        <v>1534</v>
      </c>
      <c r="H246" s="294"/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41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309</v>
      </c>
      <c r="AT246" s="238" t="s">
        <v>193</v>
      </c>
      <c r="AU246" s="238" t="s">
        <v>86</v>
      </c>
      <c r="AY246" s="18" t="s">
        <v>191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84</v>
      </c>
      <c r="BK246" s="239">
        <f>ROUND(I246*H246,2)</f>
        <v>0</v>
      </c>
      <c r="BL246" s="18" t="s">
        <v>309</v>
      </c>
      <c r="BM246" s="238" t="s">
        <v>2910</v>
      </c>
    </row>
    <row r="247" spans="1:65" s="2" customFormat="1" ht="55.5" customHeight="1">
      <c r="A247" s="39"/>
      <c r="B247" s="40"/>
      <c r="C247" s="227" t="s">
        <v>952</v>
      </c>
      <c r="D247" s="227" t="s">
        <v>193</v>
      </c>
      <c r="E247" s="228" t="s">
        <v>2911</v>
      </c>
      <c r="F247" s="229" t="s">
        <v>2912</v>
      </c>
      <c r="G247" s="230" t="s">
        <v>2913</v>
      </c>
      <c r="H247" s="231">
        <v>35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41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309</v>
      </c>
      <c r="AT247" s="238" t="s">
        <v>193</v>
      </c>
      <c r="AU247" s="238" t="s">
        <v>86</v>
      </c>
      <c r="AY247" s="18" t="s">
        <v>191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84</v>
      </c>
      <c r="BK247" s="239">
        <f>ROUND(I247*H247,2)</f>
        <v>0</v>
      </c>
      <c r="BL247" s="18" t="s">
        <v>309</v>
      </c>
      <c r="BM247" s="238" t="s">
        <v>2914</v>
      </c>
    </row>
    <row r="248" spans="1:65" s="2" customFormat="1" ht="16.5" customHeight="1">
      <c r="A248" s="39"/>
      <c r="B248" s="40"/>
      <c r="C248" s="227" t="s">
        <v>956</v>
      </c>
      <c r="D248" s="227" t="s">
        <v>193</v>
      </c>
      <c r="E248" s="228" t="s">
        <v>2915</v>
      </c>
      <c r="F248" s="229" t="s">
        <v>2916</v>
      </c>
      <c r="G248" s="230" t="s">
        <v>2913</v>
      </c>
      <c r="H248" s="231">
        <v>24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41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309</v>
      </c>
      <c r="AT248" s="238" t="s">
        <v>193</v>
      </c>
      <c r="AU248" s="238" t="s">
        <v>86</v>
      </c>
      <c r="AY248" s="18" t="s">
        <v>191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84</v>
      </c>
      <c r="BK248" s="239">
        <f>ROUND(I248*H248,2)</f>
        <v>0</v>
      </c>
      <c r="BL248" s="18" t="s">
        <v>309</v>
      </c>
      <c r="BM248" s="238" t="s">
        <v>2917</v>
      </c>
    </row>
    <row r="249" spans="1:65" s="2" customFormat="1" ht="16.5" customHeight="1">
      <c r="A249" s="39"/>
      <c r="B249" s="40"/>
      <c r="C249" s="227" t="s">
        <v>960</v>
      </c>
      <c r="D249" s="227" t="s">
        <v>193</v>
      </c>
      <c r="E249" s="228" t="s">
        <v>2918</v>
      </c>
      <c r="F249" s="229" t="s">
        <v>2919</v>
      </c>
      <c r="G249" s="230" t="s">
        <v>400</v>
      </c>
      <c r="H249" s="231">
        <v>1</v>
      </c>
      <c r="I249" s="232"/>
      <c r="J249" s="233">
        <f>ROUND(I249*H249,2)</f>
        <v>0</v>
      </c>
      <c r="K249" s="229" t="s">
        <v>1</v>
      </c>
      <c r="L249" s="45"/>
      <c r="M249" s="298" t="s">
        <v>1</v>
      </c>
      <c r="N249" s="299" t="s">
        <v>41</v>
      </c>
      <c r="O249" s="300"/>
      <c r="P249" s="301">
        <f>O249*H249</f>
        <v>0</v>
      </c>
      <c r="Q249" s="301">
        <v>0</v>
      </c>
      <c r="R249" s="301">
        <f>Q249*H249</f>
        <v>0</v>
      </c>
      <c r="S249" s="301">
        <v>0</v>
      </c>
      <c r="T249" s="30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309</v>
      </c>
      <c r="AT249" s="238" t="s">
        <v>193</v>
      </c>
      <c r="AU249" s="238" t="s">
        <v>86</v>
      </c>
      <c r="AY249" s="18" t="s">
        <v>191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84</v>
      </c>
      <c r="BK249" s="239">
        <f>ROUND(I249*H249,2)</f>
        <v>0</v>
      </c>
      <c r="BL249" s="18" t="s">
        <v>309</v>
      </c>
      <c r="BM249" s="238" t="s">
        <v>2920</v>
      </c>
    </row>
    <row r="250" spans="1:31" s="2" customFormat="1" ht="6.95" customHeight="1">
      <c r="A250" s="39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26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2921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ROUND((SUM(BE126:BE207)),2)</f>
        <v>0</v>
      </c>
      <c r="G35" s="39"/>
      <c r="H35" s="39"/>
      <c r="I35" s="165">
        <v>0.21</v>
      </c>
      <c r="J35" s="164">
        <f>ROUND(((SUM(BE126:BE207))*I35),2)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ROUND((SUM(BF126:BF207)),2)</f>
        <v>0</v>
      </c>
      <c r="G36" s="39"/>
      <c r="H36" s="39"/>
      <c r="I36" s="165">
        <v>0.15</v>
      </c>
      <c r="J36" s="164">
        <f>ROUND(((SUM(BF126:BF207))*I36),2)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ROUND((SUM(BG126:BG207)),2)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ROUND((SUM(BH126:BH207)),2)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ROUND((SUM(BI126:BI207)),2)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D.1.4.C -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2922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2923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2924</v>
      </c>
      <c r="E101" s="197"/>
      <c r="F101" s="197"/>
      <c r="G101" s="197"/>
      <c r="H101" s="197"/>
      <c r="I101" s="197"/>
      <c r="J101" s="198">
        <f>J130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2925</v>
      </c>
      <c r="E102" s="197"/>
      <c r="F102" s="197"/>
      <c r="G102" s="197"/>
      <c r="H102" s="197"/>
      <c r="I102" s="197"/>
      <c r="J102" s="198">
        <f>J151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2926</v>
      </c>
      <c r="E103" s="197"/>
      <c r="F103" s="197"/>
      <c r="G103" s="197"/>
      <c r="H103" s="197"/>
      <c r="I103" s="197"/>
      <c r="J103" s="198">
        <f>J163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2927</v>
      </c>
      <c r="E104" s="197"/>
      <c r="F104" s="197"/>
      <c r="G104" s="197"/>
      <c r="H104" s="197"/>
      <c r="I104" s="197"/>
      <c r="J104" s="198">
        <f>J184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176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Správní objekt tenisových kurtů Kyselka, Bílina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143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2234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2235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D.1.4.C - Vytápění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Kyselka 410, Mostecké Předměstí, Bílina</v>
      </c>
      <c r="G120" s="41"/>
      <c r="H120" s="41"/>
      <c r="I120" s="33" t="s">
        <v>22</v>
      </c>
      <c r="J120" s="80" t="str">
        <f>IF(J14="","",J14)</f>
        <v>22. 5. 2023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Bílina, Břežánská 50/4, Bílina</v>
      </c>
      <c r="G122" s="41"/>
      <c r="H122" s="41"/>
      <c r="I122" s="33" t="s">
        <v>30</v>
      </c>
      <c r="J122" s="37" t="str">
        <f>E23</f>
        <v>Ing. arch. Jan Heller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177</v>
      </c>
      <c r="D125" s="203" t="s">
        <v>61</v>
      </c>
      <c r="E125" s="203" t="s">
        <v>57</v>
      </c>
      <c r="F125" s="203" t="s">
        <v>58</v>
      </c>
      <c r="G125" s="203" t="s">
        <v>178</v>
      </c>
      <c r="H125" s="203" t="s">
        <v>179</v>
      </c>
      <c r="I125" s="203" t="s">
        <v>180</v>
      </c>
      <c r="J125" s="203" t="s">
        <v>147</v>
      </c>
      <c r="K125" s="204" t="s">
        <v>181</v>
      </c>
      <c r="L125" s="205"/>
      <c r="M125" s="101" t="s">
        <v>1</v>
      </c>
      <c r="N125" s="102" t="s">
        <v>40</v>
      </c>
      <c r="O125" s="102" t="s">
        <v>182</v>
      </c>
      <c r="P125" s="102" t="s">
        <v>183</v>
      </c>
      <c r="Q125" s="102" t="s">
        <v>184</v>
      </c>
      <c r="R125" s="102" t="s">
        <v>185</v>
      </c>
      <c r="S125" s="102" t="s">
        <v>186</v>
      </c>
      <c r="T125" s="103" t="s">
        <v>187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188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4.118410000000001</v>
      </c>
      <c r="S126" s="105"/>
      <c r="T126" s="209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149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75</v>
      </c>
      <c r="E127" s="214" t="s">
        <v>1068</v>
      </c>
      <c r="F127" s="214" t="s">
        <v>2928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P128+P130+P151+P163+P184</f>
        <v>0</v>
      </c>
      <c r="Q127" s="219"/>
      <c r="R127" s="220">
        <f>R128+R130+R151+R163+R184</f>
        <v>4.118410000000001</v>
      </c>
      <c r="S127" s="219"/>
      <c r="T127" s="221">
        <f>T128+T130+T151+T163+T184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75</v>
      </c>
      <c r="AU127" s="223" t="s">
        <v>76</v>
      </c>
      <c r="AY127" s="222" t="s">
        <v>191</v>
      </c>
      <c r="BK127" s="224">
        <f>BK128+BK130+BK151+BK163+BK184</f>
        <v>0</v>
      </c>
    </row>
    <row r="128" spans="1:63" s="12" customFormat="1" ht="22.8" customHeight="1">
      <c r="A128" s="12"/>
      <c r="B128" s="211"/>
      <c r="C128" s="212"/>
      <c r="D128" s="213" t="s">
        <v>75</v>
      </c>
      <c r="E128" s="225" t="s">
        <v>2929</v>
      </c>
      <c r="F128" s="225" t="s">
        <v>2930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P129</f>
        <v>0</v>
      </c>
      <c r="Q128" s="219"/>
      <c r="R128" s="220">
        <f>R129</f>
        <v>0.00088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75</v>
      </c>
      <c r="AU128" s="223" t="s">
        <v>84</v>
      </c>
      <c r="AY128" s="222" t="s">
        <v>191</v>
      </c>
      <c r="BK128" s="224">
        <f>BK129</f>
        <v>0</v>
      </c>
    </row>
    <row r="129" spans="1:65" s="2" customFormat="1" ht="44.25" customHeight="1">
      <c r="A129" s="39"/>
      <c r="B129" s="40"/>
      <c r="C129" s="227" t="s">
        <v>670</v>
      </c>
      <c r="D129" s="227" t="s">
        <v>193</v>
      </c>
      <c r="E129" s="228" t="s">
        <v>2931</v>
      </c>
      <c r="F129" s="229" t="s">
        <v>2932</v>
      </c>
      <c r="G129" s="230" t="s">
        <v>400</v>
      </c>
      <c r="H129" s="231">
        <v>1</v>
      </c>
      <c r="I129" s="232"/>
      <c r="J129" s="233">
        <f>ROUND(I129*H129,2)</f>
        <v>0</v>
      </c>
      <c r="K129" s="229" t="s">
        <v>197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0.00088</v>
      </c>
      <c r="R129" s="236">
        <f>Q129*H129</f>
        <v>0.00088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309</v>
      </c>
      <c r="AT129" s="238" t="s">
        <v>193</v>
      </c>
      <c r="AU129" s="238" t="s">
        <v>86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309</v>
      </c>
      <c r="BM129" s="238" t="s">
        <v>2933</v>
      </c>
    </row>
    <row r="130" spans="1:63" s="12" customFormat="1" ht="22.8" customHeight="1">
      <c r="A130" s="12"/>
      <c r="B130" s="211"/>
      <c r="C130" s="212"/>
      <c r="D130" s="213" t="s">
        <v>75</v>
      </c>
      <c r="E130" s="225" t="s">
        <v>2934</v>
      </c>
      <c r="F130" s="225" t="s">
        <v>2935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SUM(P131:P150)</f>
        <v>0</v>
      </c>
      <c r="Q130" s="219"/>
      <c r="R130" s="220">
        <f>SUM(R131:R150)</f>
        <v>2.9084000000000008</v>
      </c>
      <c r="S130" s="219"/>
      <c r="T130" s="221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86</v>
      </c>
      <c r="AT130" s="223" t="s">
        <v>75</v>
      </c>
      <c r="AU130" s="223" t="s">
        <v>84</v>
      </c>
      <c r="AY130" s="222" t="s">
        <v>191</v>
      </c>
      <c r="BK130" s="224">
        <f>SUM(BK131:BK150)</f>
        <v>0</v>
      </c>
    </row>
    <row r="131" spans="1:65" s="2" customFormat="1" ht="44.25" customHeight="1">
      <c r="A131" s="39"/>
      <c r="B131" s="40"/>
      <c r="C131" s="227" t="s">
        <v>84</v>
      </c>
      <c r="D131" s="227" t="s">
        <v>193</v>
      </c>
      <c r="E131" s="228" t="s">
        <v>2936</v>
      </c>
      <c r="F131" s="229" t="s">
        <v>2937</v>
      </c>
      <c r="G131" s="230" t="s">
        <v>995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0.1322</v>
      </c>
      <c r="R131" s="236">
        <f>Q131*H131</f>
        <v>0.1322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309</v>
      </c>
      <c r="AT131" s="238" t="s">
        <v>193</v>
      </c>
      <c r="AU131" s="238" t="s">
        <v>86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309</v>
      </c>
      <c r="BM131" s="238" t="s">
        <v>2938</v>
      </c>
    </row>
    <row r="132" spans="1:65" s="2" customFormat="1" ht="16.5" customHeight="1">
      <c r="A132" s="39"/>
      <c r="B132" s="40"/>
      <c r="C132" s="227" t="s">
        <v>86</v>
      </c>
      <c r="D132" s="227" t="s">
        <v>193</v>
      </c>
      <c r="E132" s="228" t="s">
        <v>2939</v>
      </c>
      <c r="F132" s="229" t="s">
        <v>2940</v>
      </c>
      <c r="G132" s="230" t="s">
        <v>995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0.1322</v>
      </c>
      <c r="R132" s="236">
        <f>Q132*H132</f>
        <v>0.1322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309</v>
      </c>
      <c r="AT132" s="238" t="s">
        <v>193</v>
      </c>
      <c r="AU132" s="238" t="s">
        <v>86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309</v>
      </c>
      <c r="BM132" s="238" t="s">
        <v>2941</v>
      </c>
    </row>
    <row r="133" spans="1:65" s="2" customFormat="1" ht="16.5" customHeight="1">
      <c r="A133" s="39"/>
      <c r="B133" s="40"/>
      <c r="C133" s="227" t="s">
        <v>206</v>
      </c>
      <c r="D133" s="227" t="s">
        <v>193</v>
      </c>
      <c r="E133" s="228" t="s">
        <v>2942</v>
      </c>
      <c r="F133" s="229" t="s">
        <v>2943</v>
      </c>
      <c r="G133" s="230" t="s">
        <v>995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0.1322</v>
      </c>
      <c r="R133" s="236">
        <f>Q133*H133</f>
        <v>0.1322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309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309</v>
      </c>
      <c r="BM133" s="238" t="s">
        <v>2944</v>
      </c>
    </row>
    <row r="134" spans="1:65" s="2" customFormat="1" ht="16.5" customHeight="1">
      <c r="A134" s="39"/>
      <c r="B134" s="40"/>
      <c r="C134" s="227" t="s">
        <v>198</v>
      </c>
      <c r="D134" s="227" t="s">
        <v>193</v>
      </c>
      <c r="E134" s="228" t="s">
        <v>2945</v>
      </c>
      <c r="F134" s="229" t="s">
        <v>2946</v>
      </c>
      <c r="G134" s="230" t="s">
        <v>995</v>
      </c>
      <c r="H134" s="231">
        <v>2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0.1322</v>
      </c>
      <c r="R134" s="236">
        <f>Q134*H134</f>
        <v>0.2644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309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309</v>
      </c>
      <c r="BM134" s="238" t="s">
        <v>2947</v>
      </c>
    </row>
    <row r="135" spans="1:65" s="2" customFormat="1" ht="16.5" customHeight="1">
      <c r="A135" s="39"/>
      <c r="B135" s="40"/>
      <c r="C135" s="227" t="s">
        <v>221</v>
      </c>
      <c r="D135" s="227" t="s">
        <v>193</v>
      </c>
      <c r="E135" s="228" t="s">
        <v>2948</v>
      </c>
      <c r="F135" s="229" t="s">
        <v>2949</v>
      </c>
      <c r="G135" s="230" t="s">
        <v>995</v>
      </c>
      <c r="H135" s="231">
        <v>2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0.1322</v>
      </c>
      <c r="R135" s="236">
        <f>Q135*H135</f>
        <v>0.2644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309</v>
      </c>
      <c r="AT135" s="238" t="s">
        <v>193</v>
      </c>
      <c r="AU135" s="238" t="s">
        <v>86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309</v>
      </c>
      <c r="BM135" s="238" t="s">
        <v>2950</v>
      </c>
    </row>
    <row r="136" spans="1:65" s="2" customFormat="1" ht="16.5" customHeight="1">
      <c r="A136" s="39"/>
      <c r="B136" s="40"/>
      <c r="C136" s="227" t="s">
        <v>233</v>
      </c>
      <c r="D136" s="227" t="s">
        <v>193</v>
      </c>
      <c r="E136" s="228" t="s">
        <v>2951</v>
      </c>
      <c r="F136" s="229" t="s">
        <v>2952</v>
      </c>
      <c r="G136" s="230" t="s">
        <v>995</v>
      </c>
      <c r="H136" s="231">
        <v>2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0.1322</v>
      </c>
      <c r="R136" s="236">
        <f>Q136*H136</f>
        <v>0.2644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309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309</v>
      </c>
      <c r="BM136" s="238" t="s">
        <v>2953</v>
      </c>
    </row>
    <row r="137" spans="1:65" s="2" customFormat="1" ht="16.5" customHeight="1">
      <c r="A137" s="39"/>
      <c r="B137" s="40"/>
      <c r="C137" s="227" t="s">
        <v>242</v>
      </c>
      <c r="D137" s="227" t="s">
        <v>193</v>
      </c>
      <c r="E137" s="228" t="s">
        <v>2954</v>
      </c>
      <c r="F137" s="229" t="s">
        <v>2955</v>
      </c>
      <c r="G137" s="230" t="s">
        <v>995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0.1322</v>
      </c>
      <c r="R137" s="236">
        <f>Q137*H137</f>
        <v>0.1322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309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309</v>
      </c>
      <c r="BM137" s="238" t="s">
        <v>2956</v>
      </c>
    </row>
    <row r="138" spans="1:65" s="2" customFormat="1" ht="16.5" customHeight="1">
      <c r="A138" s="39"/>
      <c r="B138" s="40"/>
      <c r="C138" s="227" t="s">
        <v>247</v>
      </c>
      <c r="D138" s="227" t="s">
        <v>193</v>
      </c>
      <c r="E138" s="228" t="s">
        <v>2957</v>
      </c>
      <c r="F138" s="229" t="s">
        <v>2958</v>
      </c>
      <c r="G138" s="230" t="s">
        <v>995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0.1322</v>
      </c>
      <c r="R138" s="236">
        <f>Q138*H138</f>
        <v>0.1322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309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309</v>
      </c>
      <c r="BM138" s="238" t="s">
        <v>2959</v>
      </c>
    </row>
    <row r="139" spans="1:65" s="2" customFormat="1" ht="16.5" customHeight="1">
      <c r="A139" s="39"/>
      <c r="B139" s="40"/>
      <c r="C139" s="227" t="s">
        <v>252</v>
      </c>
      <c r="D139" s="227" t="s">
        <v>193</v>
      </c>
      <c r="E139" s="228" t="s">
        <v>2960</v>
      </c>
      <c r="F139" s="229" t="s">
        <v>2961</v>
      </c>
      <c r="G139" s="230" t="s">
        <v>995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0.1322</v>
      </c>
      <c r="R139" s="236">
        <f>Q139*H139</f>
        <v>0.1322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309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309</v>
      </c>
      <c r="BM139" s="238" t="s">
        <v>2962</v>
      </c>
    </row>
    <row r="140" spans="1:65" s="2" customFormat="1" ht="16.5" customHeight="1">
      <c r="A140" s="39"/>
      <c r="B140" s="40"/>
      <c r="C140" s="227" t="s">
        <v>260</v>
      </c>
      <c r="D140" s="227" t="s">
        <v>193</v>
      </c>
      <c r="E140" s="228" t="s">
        <v>2963</v>
      </c>
      <c r="F140" s="229" t="s">
        <v>2964</v>
      </c>
      <c r="G140" s="230" t="s">
        <v>995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0.1322</v>
      </c>
      <c r="R140" s="236">
        <f>Q140*H140</f>
        <v>0.1322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309</v>
      </c>
      <c r="AT140" s="238" t="s">
        <v>193</v>
      </c>
      <c r="AU140" s="238" t="s">
        <v>86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309</v>
      </c>
      <c r="BM140" s="238" t="s">
        <v>2965</v>
      </c>
    </row>
    <row r="141" spans="1:65" s="2" customFormat="1" ht="16.5" customHeight="1">
      <c r="A141" s="39"/>
      <c r="B141" s="40"/>
      <c r="C141" s="227" t="s">
        <v>265</v>
      </c>
      <c r="D141" s="227" t="s">
        <v>193</v>
      </c>
      <c r="E141" s="228" t="s">
        <v>2966</v>
      </c>
      <c r="F141" s="229" t="s">
        <v>2967</v>
      </c>
      <c r="G141" s="230" t="s">
        <v>995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0.1322</v>
      </c>
      <c r="R141" s="236">
        <f>Q141*H141</f>
        <v>0.1322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309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309</v>
      </c>
      <c r="BM141" s="238" t="s">
        <v>2968</v>
      </c>
    </row>
    <row r="142" spans="1:65" s="2" customFormat="1" ht="16.5" customHeight="1">
      <c r="A142" s="39"/>
      <c r="B142" s="40"/>
      <c r="C142" s="227" t="s">
        <v>270</v>
      </c>
      <c r="D142" s="227" t="s">
        <v>193</v>
      </c>
      <c r="E142" s="228" t="s">
        <v>2969</v>
      </c>
      <c r="F142" s="229" t="s">
        <v>2970</v>
      </c>
      <c r="G142" s="230" t="s">
        <v>995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0.1322</v>
      </c>
      <c r="R142" s="236">
        <f>Q142*H142</f>
        <v>0.1322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309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309</v>
      </c>
      <c r="BM142" s="238" t="s">
        <v>2971</v>
      </c>
    </row>
    <row r="143" spans="1:65" s="2" customFormat="1" ht="21.75" customHeight="1">
      <c r="A143" s="39"/>
      <c r="B143" s="40"/>
      <c r="C143" s="227" t="s">
        <v>286</v>
      </c>
      <c r="D143" s="227" t="s">
        <v>193</v>
      </c>
      <c r="E143" s="228" t="s">
        <v>2972</v>
      </c>
      <c r="F143" s="229" t="s">
        <v>2973</v>
      </c>
      <c r="G143" s="230" t="s">
        <v>995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0.1322</v>
      </c>
      <c r="R143" s="236">
        <f>Q143*H143</f>
        <v>0.1322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309</v>
      </c>
      <c r="AT143" s="238" t="s">
        <v>193</v>
      </c>
      <c r="AU143" s="238" t="s">
        <v>86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309</v>
      </c>
      <c r="BM143" s="238" t="s">
        <v>2974</v>
      </c>
    </row>
    <row r="144" spans="1:65" s="2" customFormat="1" ht="16.5" customHeight="1">
      <c r="A144" s="39"/>
      <c r="B144" s="40"/>
      <c r="C144" s="227" t="s">
        <v>293</v>
      </c>
      <c r="D144" s="227" t="s">
        <v>193</v>
      </c>
      <c r="E144" s="228" t="s">
        <v>2975</v>
      </c>
      <c r="F144" s="229" t="s">
        <v>2976</v>
      </c>
      <c r="G144" s="230" t="s">
        <v>995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0.1322</v>
      </c>
      <c r="R144" s="236">
        <f>Q144*H144</f>
        <v>0.1322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309</v>
      </c>
      <c r="AT144" s="238" t="s">
        <v>193</v>
      </c>
      <c r="AU144" s="238" t="s">
        <v>86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309</v>
      </c>
      <c r="BM144" s="238" t="s">
        <v>2977</v>
      </c>
    </row>
    <row r="145" spans="1:65" s="2" customFormat="1" ht="16.5" customHeight="1">
      <c r="A145" s="39"/>
      <c r="B145" s="40"/>
      <c r="C145" s="227" t="s">
        <v>8</v>
      </c>
      <c r="D145" s="227" t="s">
        <v>193</v>
      </c>
      <c r="E145" s="228" t="s">
        <v>2978</v>
      </c>
      <c r="F145" s="229" t="s">
        <v>2979</v>
      </c>
      <c r="G145" s="230" t="s">
        <v>995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0.1322</v>
      </c>
      <c r="R145" s="236">
        <f>Q145*H145</f>
        <v>0.1322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309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309</v>
      </c>
      <c r="BM145" s="238" t="s">
        <v>2980</v>
      </c>
    </row>
    <row r="146" spans="1:65" s="2" customFormat="1" ht="16.5" customHeight="1">
      <c r="A146" s="39"/>
      <c r="B146" s="40"/>
      <c r="C146" s="227" t="s">
        <v>309</v>
      </c>
      <c r="D146" s="227" t="s">
        <v>193</v>
      </c>
      <c r="E146" s="228" t="s">
        <v>2981</v>
      </c>
      <c r="F146" s="229" t="s">
        <v>2982</v>
      </c>
      <c r="G146" s="230" t="s">
        <v>995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0.1322</v>
      </c>
      <c r="R146" s="236">
        <f>Q146*H146</f>
        <v>0.1322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309</v>
      </c>
      <c r="AT146" s="238" t="s">
        <v>193</v>
      </c>
      <c r="AU146" s="238" t="s">
        <v>86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309</v>
      </c>
      <c r="BM146" s="238" t="s">
        <v>2983</v>
      </c>
    </row>
    <row r="147" spans="1:65" s="2" customFormat="1" ht="16.5" customHeight="1">
      <c r="A147" s="39"/>
      <c r="B147" s="40"/>
      <c r="C147" s="227" t="s">
        <v>316</v>
      </c>
      <c r="D147" s="227" t="s">
        <v>193</v>
      </c>
      <c r="E147" s="228" t="s">
        <v>2984</v>
      </c>
      <c r="F147" s="229" t="s">
        <v>2985</v>
      </c>
      <c r="G147" s="230" t="s">
        <v>995</v>
      </c>
      <c r="H147" s="231">
        <v>2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0.1322</v>
      </c>
      <c r="R147" s="236">
        <f>Q147*H147</f>
        <v>0.2644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309</v>
      </c>
      <c r="AT147" s="238" t="s">
        <v>193</v>
      </c>
      <c r="AU147" s="238" t="s">
        <v>86</v>
      </c>
      <c r="AY147" s="18" t="s">
        <v>191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84</v>
      </c>
      <c r="BK147" s="239">
        <f>ROUND(I147*H147,2)</f>
        <v>0</v>
      </c>
      <c r="BL147" s="18" t="s">
        <v>309</v>
      </c>
      <c r="BM147" s="238" t="s">
        <v>2986</v>
      </c>
    </row>
    <row r="148" spans="1:65" s="2" customFormat="1" ht="24.15" customHeight="1">
      <c r="A148" s="39"/>
      <c r="B148" s="40"/>
      <c r="C148" s="227" t="s">
        <v>321</v>
      </c>
      <c r="D148" s="227" t="s">
        <v>193</v>
      </c>
      <c r="E148" s="228" t="s">
        <v>2987</v>
      </c>
      <c r="F148" s="229" t="s">
        <v>2988</v>
      </c>
      <c r="G148" s="230" t="s">
        <v>995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0.1322</v>
      </c>
      <c r="R148" s="236">
        <f>Q148*H148</f>
        <v>0.1322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309</v>
      </c>
      <c r="AT148" s="238" t="s">
        <v>193</v>
      </c>
      <c r="AU148" s="238" t="s">
        <v>86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309</v>
      </c>
      <c r="BM148" s="238" t="s">
        <v>2989</v>
      </c>
    </row>
    <row r="149" spans="1:65" s="2" customFormat="1" ht="24.15" customHeight="1">
      <c r="A149" s="39"/>
      <c r="B149" s="40"/>
      <c r="C149" s="227" t="s">
        <v>328</v>
      </c>
      <c r="D149" s="227" t="s">
        <v>193</v>
      </c>
      <c r="E149" s="228" t="s">
        <v>2990</v>
      </c>
      <c r="F149" s="229" t="s">
        <v>2991</v>
      </c>
      <c r="G149" s="230" t="s">
        <v>1534</v>
      </c>
      <c r="H149" s="294"/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309</v>
      </c>
      <c r="AT149" s="238" t="s">
        <v>193</v>
      </c>
      <c r="AU149" s="238" t="s">
        <v>86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309</v>
      </c>
      <c r="BM149" s="238" t="s">
        <v>2992</v>
      </c>
    </row>
    <row r="150" spans="1:65" s="2" customFormat="1" ht="24.15" customHeight="1">
      <c r="A150" s="39"/>
      <c r="B150" s="40"/>
      <c r="C150" s="227" t="s">
        <v>333</v>
      </c>
      <c r="D150" s="227" t="s">
        <v>193</v>
      </c>
      <c r="E150" s="228" t="s">
        <v>2993</v>
      </c>
      <c r="F150" s="229" t="s">
        <v>2994</v>
      </c>
      <c r="G150" s="230" t="s">
        <v>1534</v>
      </c>
      <c r="H150" s="294"/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309</v>
      </c>
      <c r="AT150" s="238" t="s">
        <v>193</v>
      </c>
      <c r="AU150" s="238" t="s">
        <v>86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309</v>
      </c>
      <c r="BM150" s="238" t="s">
        <v>2995</v>
      </c>
    </row>
    <row r="151" spans="1:63" s="12" customFormat="1" ht="22.8" customHeight="1">
      <c r="A151" s="12"/>
      <c r="B151" s="211"/>
      <c r="C151" s="212"/>
      <c r="D151" s="213" t="s">
        <v>75</v>
      </c>
      <c r="E151" s="225" t="s">
        <v>2996</v>
      </c>
      <c r="F151" s="225" t="s">
        <v>2997</v>
      </c>
      <c r="G151" s="212"/>
      <c r="H151" s="212"/>
      <c r="I151" s="215"/>
      <c r="J151" s="226">
        <f>BK151</f>
        <v>0</v>
      </c>
      <c r="K151" s="212"/>
      <c r="L151" s="217"/>
      <c r="M151" s="218"/>
      <c r="N151" s="219"/>
      <c r="O151" s="219"/>
      <c r="P151" s="220">
        <f>SUM(P152:P162)</f>
        <v>0</v>
      </c>
      <c r="Q151" s="219"/>
      <c r="R151" s="220">
        <f>SUM(R152:R162)</f>
        <v>0.39832999999999996</v>
      </c>
      <c r="S151" s="219"/>
      <c r="T151" s="221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86</v>
      </c>
      <c r="AT151" s="223" t="s">
        <v>75</v>
      </c>
      <c r="AU151" s="223" t="s">
        <v>84</v>
      </c>
      <c r="AY151" s="222" t="s">
        <v>191</v>
      </c>
      <c r="BK151" s="224">
        <f>SUM(BK152:BK162)</f>
        <v>0</v>
      </c>
    </row>
    <row r="152" spans="1:65" s="2" customFormat="1" ht="24.15" customHeight="1">
      <c r="A152" s="39"/>
      <c r="B152" s="40"/>
      <c r="C152" s="227" t="s">
        <v>7</v>
      </c>
      <c r="D152" s="227" t="s">
        <v>193</v>
      </c>
      <c r="E152" s="228" t="s">
        <v>2998</v>
      </c>
      <c r="F152" s="229" t="s">
        <v>2999</v>
      </c>
      <c r="G152" s="230" t="s">
        <v>336</v>
      </c>
      <c r="H152" s="231">
        <v>92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0.00048</v>
      </c>
      <c r="R152" s="236">
        <f>Q152*H152</f>
        <v>0.04416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309</v>
      </c>
      <c r="AT152" s="238" t="s">
        <v>193</v>
      </c>
      <c r="AU152" s="238" t="s">
        <v>86</v>
      </c>
      <c r="AY152" s="18" t="s">
        <v>191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309</v>
      </c>
      <c r="BM152" s="238" t="s">
        <v>3000</v>
      </c>
    </row>
    <row r="153" spans="1:65" s="2" customFormat="1" ht="24.15" customHeight="1">
      <c r="A153" s="39"/>
      <c r="B153" s="40"/>
      <c r="C153" s="227" t="s">
        <v>350</v>
      </c>
      <c r="D153" s="227" t="s">
        <v>193</v>
      </c>
      <c r="E153" s="228" t="s">
        <v>3001</v>
      </c>
      <c r="F153" s="229" t="s">
        <v>3002</v>
      </c>
      <c r="G153" s="230" t="s">
        <v>336</v>
      </c>
      <c r="H153" s="231">
        <v>78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0.00059</v>
      </c>
      <c r="R153" s="236">
        <f>Q153*H153</f>
        <v>0.046020000000000005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309</v>
      </c>
      <c r="AT153" s="238" t="s">
        <v>193</v>
      </c>
      <c r="AU153" s="238" t="s">
        <v>86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309</v>
      </c>
      <c r="BM153" s="238" t="s">
        <v>3003</v>
      </c>
    </row>
    <row r="154" spans="1:65" s="2" customFormat="1" ht="24.15" customHeight="1">
      <c r="A154" s="39"/>
      <c r="B154" s="40"/>
      <c r="C154" s="227" t="s">
        <v>356</v>
      </c>
      <c r="D154" s="227" t="s">
        <v>193</v>
      </c>
      <c r="E154" s="228" t="s">
        <v>3004</v>
      </c>
      <c r="F154" s="229" t="s">
        <v>3005</v>
      </c>
      <c r="G154" s="230" t="s">
        <v>336</v>
      </c>
      <c r="H154" s="231">
        <v>55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0.00075</v>
      </c>
      <c r="R154" s="236">
        <f>Q154*H154</f>
        <v>0.04125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309</v>
      </c>
      <c r="AT154" s="238" t="s">
        <v>193</v>
      </c>
      <c r="AU154" s="238" t="s">
        <v>86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309</v>
      </c>
      <c r="BM154" s="238" t="s">
        <v>3006</v>
      </c>
    </row>
    <row r="155" spans="1:65" s="2" customFormat="1" ht="24.15" customHeight="1">
      <c r="A155" s="39"/>
      <c r="B155" s="40"/>
      <c r="C155" s="227" t="s">
        <v>362</v>
      </c>
      <c r="D155" s="227" t="s">
        <v>193</v>
      </c>
      <c r="E155" s="228" t="s">
        <v>3007</v>
      </c>
      <c r="F155" s="229" t="s">
        <v>3008</v>
      </c>
      <c r="G155" s="230" t="s">
        <v>336</v>
      </c>
      <c r="H155" s="231">
        <v>80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0.00129</v>
      </c>
      <c r="R155" s="236">
        <f>Q155*H155</f>
        <v>0.10319999999999999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309</v>
      </c>
      <c r="AT155" s="238" t="s">
        <v>193</v>
      </c>
      <c r="AU155" s="238" t="s">
        <v>86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309</v>
      </c>
      <c r="BM155" s="238" t="s">
        <v>3009</v>
      </c>
    </row>
    <row r="156" spans="1:65" s="2" customFormat="1" ht="24.15" customHeight="1">
      <c r="A156" s="39"/>
      <c r="B156" s="40"/>
      <c r="C156" s="227" t="s">
        <v>368</v>
      </c>
      <c r="D156" s="227" t="s">
        <v>193</v>
      </c>
      <c r="E156" s="228" t="s">
        <v>3010</v>
      </c>
      <c r="F156" s="229" t="s">
        <v>3011</v>
      </c>
      <c r="G156" s="230" t="s">
        <v>336</v>
      </c>
      <c r="H156" s="231">
        <v>50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0.00161</v>
      </c>
      <c r="R156" s="236">
        <f>Q156*H156</f>
        <v>0.0805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309</v>
      </c>
      <c r="AT156" s="238" t="s">
        <v>193</v>
      </c>
      <c r="AU156" s="238" t="s">
        <v>86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309</v>
      </c>
      <c r="BM156" s="238" t="s">
        <v>3012</v>
      </c>
    </row>
    <row r="157" spans="1:65" s="2" customFormat="1" ht="16.5" customHeight="1">
      <c r="A157" s="39"/>
      <c r="B157" s="40"/>
      <c r="C157" s="227" t="s">
        <v>373</v>
      </c>
      <c r="D157" s="227" t="s">
        <v>193</v>
      </c>
      <c r="E157" s="228" t="s">
        <v>3013</v>
      </c>
      <c r="F157" s="229" t="s">
        <v>3014</v>
      </c>
      <c r="G157" s="230" t="s">
        <v>336</v>
      </c>
      <c r="H157" s="231">
        <v>355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309</v>
      </c>
      <c r="AT157" s="238" t="s">
        <v>193</v>
      </c>
      <c r="AU157" s="238" t="s">
        <v>86</v>
      </c>
      <c r="AY157" s="18" t="s">
        <v>191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309</v>
      </c>
      <c r="BM157" s="238" t="s">
        <v>3015</v>
      </c>
    </row>
    <row r="158" spans="1:65" s="2" customFormat="1" ht="33" customHeight="1">
      <c r="A158" s="39"/>
      <c r="B158" s="40"/>
      <c r="C158" s="227" t="s">
        <v>378</v>
      </c>
      <c r="D158" s="227" t="s">
        <v>193</v>
      </c>
      <c r="E158" s="228" t="s">
        <v>3016</v>
      </c>
      <c r="F158" s="229" t="s">
        <v>3017</v>
      </c>
      <c r="G158" s="230" t="s">
        <v>336</v>
      </c>
      <c r="H158" s="231">
        <v>170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0.0002</v>
      </c>
      <c r="R158" s="236">
        <f>Q158*H158</f>
        <v>0.034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309</v>
      </c>
      <c r="AT158" s="238" t="s">
        <v>193</v>
      </c>
      <c r="AU158" s="238" t="s">
        <v>86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309</v>
      </c>
      <c r="BM158" s="238" t="s">
        <v>3018</v>
      </c>
    </row>
    <row r="159" spans="1:65" s="2" customFormat="1" ht="37.8" customHeight="1">
      <c r="A159" s="39"/>
      <c r="B159" s="40"/>
      <c r="C159" s="227" t="s">
        <v>382</v>
      </c>
      <c r="D159" s="227" t="s">
        <v>193</v>
      </c>
      <c r="E159" s="228" t="s">
        <v>3019</v>
      </c>
      <c r="F159" s="229" t="s">
        <v>3020</v>
      </c>
      <c r="G159" s="230" t="s">
        <v>336</v>
      </c>
      <c r="H159" s="231">
        <v>185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0.00024</v>
      </c>
      <c r="R159" s="236">
        <f>Q159*H159</f>
        <v>0.0444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309</v>
      </c>
      <c r="AT159" s="238" t="s">
        <v>193</v>
      </c>
      <c r="AU159" s="238" t="s">
        <v>86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309</v>
      </c>
      <c r="BM159" s="238" t="s">
        <v>3021</v>
      </c>
    </row>
    <row r="160" spans="1:65" s="2" customFormat="1" ht="55.5" customHeight="1">
      <c r="A160" s="39"/>
      <c r="B160" s="40"/>
      <c r="C160" s="227" t="s">
        <v>665</v>
      </c>
      <c r="D160" s="227" t="s">
        <v>193</v>
      </c>
      <c r="E160" s="228" t="s">
        <v>3022</v>
      </c>
      <c r="F160" s="229" t="s">
        <v>3023</v>
      </c>
      <c r="G160" s="230" t="s">
        <v>336</v>
      </c>
      <c r="H160" s="231">
        <v>20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0.00024</v>
      </c>
      <c r="R160" s="236">
        <f>Q160*H160</f>
        <v>0.0048000000000000004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309</v>
      </c>
      <c r="AT160" s="238" t="s">
        <v>193</v>
      </c>
      <c r="AU160" s="238" t="s">
        <v>86</v>
      </c>
      <c r="AY160" s="18" t="s">
        <v>191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309</v>
      </c>
      <c r="BM160" s="238" t="s">
        <v>3024</v>
      </c>
    </row>
    <row r="161" spans="1:65" s="2" customFormat="1" ht="24.15" customHeight="1">
      <c r="A161" s="39"/>
      <c r="B161" s="40"/>
      <c r="C161" s="227" t="s">
        <v>387</v>
      </c>
      <c r="D161" s="227" t="s">
        <v>193</v>
      </c>
      <c r="E161" s="228" t="s">
        <v>3025</v>
      </c>
      <c r="F161" s="229" t="s">
        <v>3026</v>
      </c>
      <c r="G161" s="230" t="s">
        <v>1534</v>
      </c>
      <c r="H161" s="294"/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309</v>
      </c>
      <c r="AT161" s="238" t="s">
        <v>193</v>
      </c>
      <c r="AU161" s="238" t="s">
        <v>86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309</v>
      </c>
      <c r="BM161" s="238" t="s">
        <v>3027</v>
      </c>
    </row>
    <row r="162" spans="1:65" s="2" customFormat="1" ht="24.15" customHeight="1">
      <c r="A162" s="39"/>
      <c r="B162" s="40"/>
      <c r="C162" s="227" t="s">
        <v>391</v>
      </c>
      <c r="D162" s="227" t="s">
        <v>193</v>
      </c>
      <c r="E162" s="228" t="s">
        <v>3028</v>
      </c>
      <c r="F162" s="229" t="s">
        <v>3029</v>
      </c>
      <c r="G162" s="230" t="s">
        <v>1534</v>
      </c>
      <c r="H162" s="294"/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309</v>
      </c>
      <c r="AT162" s="238" t="s">
        <v>193</v>
      </c>
      <c r="AU162" s="238" t="s">
        <v>86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309</v>
      </c>
      <c r="BM162" s="238" t="s">
        <v>3030</v>
      </c>
    </row>
    <row r="163" spans="1:63" s="12" customFormat="1" ht="22.8" customHeight="1">
      <c r="A163" s="12"/>
      <c r="B163" s="211"/>
      <c r="C163" s="212"/>
      <c r="D163" s="213" t="s">
        <v>75</v>
      </c>
      <c r="E163" s="225" t="s">
        <v>3031</v>
      </c>
      <c r="F163" s="225" t="s">
        <v>3032</v>
      </c>
      <c r="G163" s="212"/>
      <c r="H163" s="212"/>
      <c r="I163" s="215"/>
      <c r="J163" s="226">
        <f>BK163</f>
        <v>0</v>
      </c>
      <c r="K163" s="212"/>
      <c r="L163" s="217"/>
      <c r="M163" s="218"/>
      <c r="N163" s="219"/>
      <c r="O163" s="219"/>
      <c r="P163" s="220">
        <f>SUM(P164:P183)</f>
        <v>0</v>
      </c>
      <c r="Q163" s="219"/>
      <c r="R163" s="220">
        <f>SUM(R164:R183)</f>
        <v>0.06721999999999999</v>
      </c>
      <c r="S163" s="219"/>
      <c r="T163" s="221">
        <f>SUM(T164:T183)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86</v>
      </c>
      <c r="AT163" s="223" t="s">
        <v>75</v>
      </c>
      <c r="AU163" s="223" t="s">
        <v>84</v>
      </c>
      <c r="AY163" s="222" t="s">
        <v>191</v>
      </c>
      <c r="BK163" s="224">
        <f>SUM(BK164:BK183)</f>
        <v>0</v>
      </c>
    </row>
    <row r="164" spans="1:65" s="2" customFormat="1" ht="24.15" customHeight="1">
      <c r="A164" s="39"/>
      <c r="B164" s="40"/>
      <c r="C164" s="227" t="s">
        <v>397</v>
      </c>
      <c r="D164" s="227" t="s">
        <v>193</v>
      </c>
      <c r="E164" s="228" t="s">
        <v>3033</v>
      </c>
      <c r="F164" s="229" t="s">
        <v>3034</v>
      </c>
      <c r="G164" s="230" t="s">
        <v>400</v>
      </c>
      <c r="H164" s="231">
        <v>4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0.00023</v>
      </c>
      <c r="R164" s="236">
        <f>Q164*H164</f>
        <v>0.00092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309</v>
      </c>
      <c r="AT164" s="238" t="s">
        <v>193</v>
      </c>
      <c r="AU164" s="238" t="s">
        <v>86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309</v>
      </c>
      <c r="BM164" s="238" t="s">
        <v>3035</v>
      </c>
    </row>
    <row r="165" spans="1:65" s="2" customFormat="1" ht="24.15" customHeight="1">
      <c r="A165" s="39"/>
      <c r="B165" s="40"/>
      <c r="C165" s="227" t="s">
        <v>403</v>
      </c>
      <c r="D165" s="227" t="s">
        <v>193</v>
      </c>
      <c r="E165" s="228" t="s">
        <v>3036</v>
      </c>
      <c r="F165" s="229" t="s">
        <v>3037</v>
      </c>
      <c r="G165" s="230" t="s">
        <v>400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0.00028</v>
      </c>
      <c r="R165" s="236">
        <f>Q165*H165</f>
        <v>0.00028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309</v>
      </c>
      <c r="AT165" s="238" t="s">
        <v>193</v>
      </c>
      <c r="AU165" s="238" t="s">
        <v>86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309</v>
      </c>
      <c r="BM165" s="238" t="s">
        <v>3038</v>
      </c>
    </row>
    <row r="166" spans="1:65" s="2" customFormat="1" ht="24.15" customHeight="1">
      <c r="A166" s="39"/>
      <c r="B166" s="40"/>
      <c r="C166" s="227" t="s">
        <v>408</v>
      </c>
      <c r="D166" s="227" t="s">
        <v>193</v>
      </c>
      <c r="E166" s="228" t="s">
        <v>3039</v>
      </c>
      <c r="F166" s="229" t="s">
        <v>3040</v>
      </c>
      <c r="G166" s="230" t="s">
        <v>400</v>
      </c>
      <c r="H166" s="231">
        <v>16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0.00014</v>
      </c>
      <c r="R166" s="236">
        <f>Q166*H166</f>
        <v>0.00224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309</v>
      </c>
      <c r="AT166" s="238" t="s">
        <v>193</v>
      </c>
      <c r="AU166" s="238" t="s">
        <v>86</v>
      </c>
      <c r="AY166" s="18" t="s">
        <v>191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309</v>
      </c>
      <c r="BM166" s="238" t="s">
        <v>3041</v>
      </c>
    </row>
    <row r="167" spans="1:65" s="2" customFormat="1" ht="21.75" customHeight="1">
      <c r="A167" s="39"/>
      <c r="B167" s="40"/>
      <c r="C167" s="227" t="s">
        <v>418</v>
      </c>
      <c r="D167" s="227" t="s">
        <v>193</v>
      </c>
      <c r="E167" s="228" t="s">
        <v>3042</v>
      </c>
      <c r="F167" s="229" t="s">
        <v>3043</v>
      </c>
      <c r="G167" s="230" t="s">
        <v>400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0.00084</v>
      </c>
      <c r="R167" s="236">
        <f>Q167*H167</f>
        <v>0.00084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309</v>
      </c>
      <c r="AT167" s="238" t="s">
        <v>193</v>
      </c>
      <c r="AU167" s="238" t="s">
        <v>86</v>
      </c>
      <c r="AY167" s="18" t="s">
        <v>191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84</v>
      </c>
      <c r="BK167" s="239">
        <f>ROUND(I167*H167,2)</f>
        <v>0</v>
      </c>
      <c r="BL167" s="18" t="s">
        <v>309</v>
      </c>
      <c r="BM167" s="238" t="s">
        <v>3044</v>
      </c>
    </row>
    <row r="168" spans="1:65" s="2" customFormat="1" ht="21.75" customHeight="1">
      <c r="A168" s="39"/>
      <c r="B168" s="40"/>
      <c r="C168" s="227" t="s">
        <v>428</v>
      </c>
      <c r="D168" s="227" t="s">
        <v>193</v>
      </c>
      <c r="E168" s="228" t="s">
        <v>3045</v>
      </c>
      <c r="F168" s="229" t="s">
        <v>3046</v>
      </c>
      <c r="G168" s="230" t="s">
        <v>400</v>
      </c>
      <c r="H168" s="231">
        <v>4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0.00044</v>
      </c>
      <c r="R168" s="236">
        <f>Q168*H168</f>
        <v>0.00176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309</v>
      </c>
      <c r="AT168" s="238" t="s">
        <v>193</v>
      </c>
      <c r="AU168" s="238" t="s">
        <v>86</v>
      </c>
      <c r="AY168" s="18" t="s">
        <v>191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309</v>
      </c>
      <c r="BM168" s="238" t="s">
        <v>3047</v>
      </c>
    </row>
    <row r="169" spans="1:65" s="2" customFormat="1" ht="24.15" customHeight="1">
      <c r="A169" s="39"/>
      <c r="B169" s="40"/>
      <c r="C169" s="227" t="s">
        <v>432</v>
      </c>
      <c r="D169" s="227" t="s">
        <v>193</v>
      </c>
      <c r="E169" s="228" t="s">
        <v>3048</v>
      </c>
      <c r="F169" s="229" t="s">
        <v>3049</v>
      </c>
      <c r="G169" s="230" t="s">
        <v>400</v>
      </c>
      <c r="H169" s="231">
        <v>15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0.0007</v>
      </c>
      <c r="R169" s="236">
        <f>Q169*H169</f>
        <v>0.0105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309</v>
      </c>
      <c r="AT169" s="238" t="s">
        <v>193</v>
      </c>
      <c r="AU169" s="238" t="s">
        <v>86</v>
      </c>
      <c r="AY169" s="18" t="s">
        <v>191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84</v>
      </c>
      <c r="BK169" s="239">
        <f>ROUND(I169*H169,2)</f>
        <v>0</v>
      </c>
      <c r="BL169" s="18" t="s">
        <v>309</v>
      </c>
      <c r="BM169" s="238" t="s">
        <v>3050</v>
      </c>
    </row>
    <row r="170" spans="1:65" s="2" customFormat="1" ht="16.5" customHeight="1">
      <c r="A170" s="39"/>
      <c r="B170" s="40"/>
      <c r="C170" s="227" t="s">
        <v>442</v>
      </c>
      <c r="D170" s="227" t="s">
        <v>193</v>
      </c>
      <c r="E170" s="228" t="s">
        <v>3051</v>
      </c>
      <c r="F170" s="229" t="s">
        <v>3052</v>
      </c>
      <c r="G170" s="230" t="s">
        <v>400</v>
      </c>
      <c r="H170" s="231">
        <v>11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0.0007</v>
      </c>
      <c r="R170" s="236">
        <f>Q170*H170</f>
        <v>0.0077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309</v>
      </c>
      <c r="AT170" s="238" t="s">
        <v>193</v>
      </c>
      <c r="AU170" s="238" t="s">
        <v>86</v>
      </c>
      <c r="AY170" s="18" t="s">
        <v>191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84</v>
      </c>
      <c r="BK170" s="239">
        <f>ROUND(I170*H170,2)</f>
        <v>0</v>
      </c>
      <c r="BL170" s="18" t="s">
        <v>309</v>
      </c>
      <c r="BM170" s="238" t="s">
        <v>3053</v>
      </c>
    </row>
    <row r="171" spans="1:65" s="2" customFormat="1" ht="16.5" customHeight="1">
      <c r="A171" s="39"/>
      <c r="B171" s="40"/>
      <c r="C171" s="227" t="s">
        <v>448</v>
      </c>
      <c r="D171" s="227" t="s">
        <v>193</v>
      </c>
      <c r="E171" s="228" t="s">
        <v>3054</v>
      </c>
      <c r="F171" s="229" t="s">
        <v>3055</v>
      </c>
      <c r="G171" s="230" t="s">
        <v>400</v>
      </c>
      <c r="H171" s="231">
        <v>11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0.0007</v>
      </c>
      <c r="R171" s="236">
        <f>Q171*H171</f>
        <v>0.0077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309</v>
      </c>
      <c r="AT171" s="238" t="s">
        <v>193</v>
      </c>
      <c r="AU171" s="238" t="s">
        <v>86</v>
      </c>
      <c r="AY171" s="18" t="s">
        <v>191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309</v>
      </c>
      <c r="BM171" s="238" t="s">
        <v>3056</v>
      </c>
    </row>
    <row r="172" spans="1:65" s="2" customFormat="1" ht="16.5" customHeight="1">
      <c r="A172" s="39"/>
      <c r="B172" s="40"/>
      <c r="C172" s="227" t="s">
        <v>453</v>
      </c>
      <c r="D172" s="227" t="s">
        <v>193</v>
      </c>
      <c r="E172" s="228" t="s">
        <v>3057</v>
      </c>
      <c r="F172" s="229" t="s">
        <v>3058</v>
      </c>
      <c r="G172" s="230" t="s">
        <v>400</v>
      </c>
      <c r="H172" s="231">
        <v>11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0.0007</v>
      </c>
      <c r="R172" s="236">
        <f>Q172*H172</f>
        <v>0.0077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309</v>
      </c>
      <c r="AT172" s="238" t="s">
        <v>193</v>
      </c>
      <c r="AU172" s="238" t="s">
        <v>86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309</v>
      </c>
      <c r="BM172" s="238" t="s">
        <v>3059</v>
      </c>
    </row>
    <row r="173" spans="1:65" s="2" customFormat="1" ht="16.5" customHeight="1">
      <c r="A173" s="39"/>
      <c r="B173" s="40"/>
      <c r="C173" s="227" t="s">
        <v>460</v>
      </c>
      <c r="D173" s="227" t="s">
        <v>193</v>
      </c>
      <c r="E173" s="228" t="s">
        <v>3060</v>
      </c>
      <c r="F173" s="229" t="s">
        <v>3061</v>
      </c>
      <c r="G173" s="230" t="s">
        <v>400</v>
      </c>
      <c r="H173" s="231">
        <v>11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0.0007</v>
      </c>
      <c r="R173" s="236">
        <f>Q173*H173</f>
        <v>0.0077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309</v>
      </c>
      <c r="AT173" s="238" t="s">
        <v>193</v>
      </c>
      <c r="AU173" s="238" t="s">
        <v>86</v>
      </c>
      <c r="AY173" s="18" t="s">
        <v>191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84</v>
      </c>
      <c r="BK173" s="239">
        <f>ROUND(I173*H173,2)</f>
        <v>0</v>
      </c>
      <c r="BL173" s="18" t="s">
        <v>309</v>
      </c>
      <c r="BM173" s="238" t="s">
        <v>3062</v>
      </c>
    </row>
    <row r="174" spans="1:65" s="2" customFormat="1" ht="16.5" customHeight="1">
      <c r="A174" s="39"/>
      <c r="B174" s="40"/>
      <c r="C174" s="227" t="s">
        <v>467</v>
      </c>
      <c r="D174" s="227" t="s">
        <v>193</v>
      </c>
      <c r="E174" s="228" t="s">
        <v>3063</v>
      </c>
      <c r="F174" s="229" t="s">
        <v>3064</v>
      </c>
      <c r="G174" s="230" t="s">
        <v>400</v>
      </c>
      <c r="H174" s="231">
        <v>11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0.0007</v>
      </c>
      <c r="R174" s="236">
        <f>Q174*H174</f>
        <v>0.0077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309</v>
      </c>
      <c r="AT174" s="238" t="s">
        <v>193</v>
      </c>
      <c r="AU174" s="238" t="s">
        <v>86</v>
      </c>
      <c r="AY174" s="18" t="s">
        <v>191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84</v>
      </c>
      <c r="BK174" s="239">
        <f>ROUND(I174*H174,2)</f>
        <v>0</v>
      </c>
      <c r="BL174" s="18" t="s">
        <v>309</v>
      </c>
      <c r="BM174" s="238" t="s">
        <v>3065</v>
      </c>
    </row>
    <row r="175" spans="1:65" s="2" customFormat="1" ht="16.5" customHeight="1">
      <c r="A175" s="39"/>
      <c r="B175" s="40"/>
      <c r="C175" s="227" t="s">
        <v>474</v>
      </c>
      <c r="D175" s="227" t="s">
        <v>193</v>
      </c>
      <c r="E175" s="228" t="s">
        <v>3066</v>
      </c>
      <c r="F175" s="229" t="s">
        <v>3067</v>
      </c>
      <c r="G175" s="230" t="s">
        <v>400</v>
      </c>
      <c r="H175" s="231">
        <v>2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0.0007</v>
      </c>
      <c r="R175" s="236">
        <f>Q175*H175</f>
        <v>0.0014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309</v>
      </c>
      <c r="AT175" s="238" t="s">
        <v>193</v>
      </c>
      <c r="AU175" s="238" t="s">
        <v>86</v>
      </c>
      <c r="AY175" s="18" t="s">
        <v>191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309</v>
      </c>
      <c r="BM175" s="238" t="s">
        <v>3068</v>
      </c>
    </row>
    <row r="176" spans="1:65" s="2" customFormat="1" ht="16.5" customHeight="1">
      <c r="A176" s="39"/>
      <c r="B176" s="40"/>
      <c r="C176" s="227" t="s">
        <v>478</v>
      </c>
      <c r="D176" s="227" t="s">
        <v>193</v>
      </c>
      <c r="E176" s="228" t="s">
        <v>3069</v>
      </c>
      <c r="F176" s="229" t="s">
        <v>3070</v>
      </c>
      <c r="G176" s="230" t="s">
        <v>400</v>
      </c>
      <c r="H176" s="231">
        <v>2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0.0007</v>
      </c>
      <c r="R176" s="236">
        <f>Q176*H176</f>
        <v>0.0014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309</v>
      </c>
      <c r="AT176" s="238" t="s">
        <v>193</v>
      </c>
      <c r="AU176" s="238" t="s">
        <v>86</v>
      </c>
      <c r="AY176" s="18" t="s">
        <v>191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84</v>
      </c>
      <c r="BK176" s="239">
        <f>ROUND(I176*H176,2)</f>
        <v>0</v>
      </c>
      <c r="BL176" s="18" t="s">
        <v>309</v>
      </c>
      <c r="BM176" s="238" t="s">
        <v>3071</v>
      </c>
    </row>
    <row r="177" spans="1:65" s="2" customFormat="1" ht="16.5" customHeight="1">
      <c r="A177" s="39"/>
      <c r="B177" s="40"/>
      <c r="C177" s="227" t="s">
        <v>482</v>
      </c>
      <c r="D177" s="227" t="s">
        <v>193</v>
      </c>
      <c r="E177" s="228" t="s">
        <v>3072</v>
      </c>
      <c r="F177" s="229" t="s">
        <v>3073</v>
      </c>
      <c r="G177" s="230" t="s">
        <v>400</v>
      </c>
      <c r="H177" s="231">
        <v>2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41</v>
      </c>
      <c r="O177" s="92"/>
      <c r="P177" s="236">
        <f>O177*H177</f>
        <v>0</v>
      </c>
      <c r="Q177" s="236">
        <v>0.0007</v>
      </c>
      <c r="R177" s="236">
        <f>Q177*H177</f>
        <v>0.0014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309</v>
      </c>
      <c r="AT177" s="238" t="s">
        <v>193</v>
      </c>
      <c r="AU177" s="238" t="s">
        <v>86</v>
      </c>
      <c r="AY177" s="18" t="s">
        <v>191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84</v>
      </c>
      <c r="BK177" s="239">
        <f>ROUND(I177*H177,2)</f>
        <v>0</v>
      </c>
      <c r="BL177" s="18" t="s">
        <v>309</v>
      </c>
      <c r="BM177" s="238" t="s">
        <v>3074</v>
      </c>
    </row>
    <row r="178" spans="1:65" s="2" customFormat="1" ht="24.15" customHeight="1">
      <c r="A178" s="39"/>
      <c r="B178" s="40"/>
      <c r="C178" s="227" t="s">
        <v>502</v>
      </c>
      <c r="D178" s="227" t="s">
        <v>193</v>
      </c>
      <c r="E178" s="228" t="s">
        <v>3075</v>
      </c>
      <c r="F178" s="229" t="s">
        <v>3076</v>
      </c>
      <c r="G178" s="230" t="s">
        <v>400</v>
      </c>
      <c r="H178" s="231">
        <v>4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0.00022</v>
      </c>
      <c r="R178" s="236">
        <f>Q178*H178</f>
        <v>0.00088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309</v>
      </c>
      <c r="AT178" s="238" t="s">
        <v>193</v>
      </c>
      <c r="AU178" s="238" t="s">
        <v>86</v>
      </c>
      <c r="AY178" s="18" t="s">
        <v>191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309</v>
      </c>
      <c r="BM178" s="238" t="s">
        <v>3077</v>
      </c>
    </row>
    <row r="179" spans="1:65" s="2" customFormat="1" ht="21.75" customHeight="1">
      <c r="A179" s="39"/>
      <c r="B179" s="40"/>
      <c r="C179" s="227" t="s">
        <v>507</v>
      </c>
      <c r="D179" s="227" t="s">
        <v>193</v>
      </c>
      <c r="E179" s="228" t="s">
        <v>3078</v>
      </c>
      <c r="F179" s="229" t="s">
        <v>3079</v>
      </c>
      <c r="G179" s="230" t="s">
        <v>400</v>
      </c>
      <c r="H179" s="231">
        <v>2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41</v>
      </c>
      <c r="O179" s="92"/>
      <c r="P179" s="236">
        <f>O179*H179</f>
        <v>0</v>
      </c>
      <c r="Q179" s="236">
        <v>0.0005</v>
      </c>
      <c r="R179" s="236">
        <f>Q179*H179</f>
        <v>0.001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309</v>
      </c>
      <c r="AT179" s="238" t="s">
        <v>193</v>
      </c>
      <c r="AU179" s="238" t="s">
        <v>86</v>
      </c>
      <c r="AY179" s="18" t="s">
        <v>191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84</v>
      </c>
      <c r="BK179" s="239">
        <f>ROUND(I179*H179,2)</f>
        <v>0</v>
      </c>
      <c r="BL179" s="18" t="s">
        <v>309</v>
      </c>
      <c r="BM179" s="238" t="s">
        <v>3080</v>
      </c>
    </row>
    <row r="180" spans="1:65" s="2" customFormat="1" ht="24.15" customHeight="1">
      <c r="A180" s="39"/>
      <c r="B180" s="40"/>
      <c r="C180" s="227" t="s">
        <v>513</v>
      </c>
      <c r="D180" s="227" t="s">
        <v>193</v>
      </c>
      <c r="E180" s="228" t="s">
        <v>3081</v>
      </c>
      <c r="F180" s="229" t="s">
        <v>3082</v>
      </c>
      <c r="G180" s="230" t="s">
        <v>400</v>
      </c>
      <c r="H180" s="231">
        <v>3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0.0007</v>
      </c>
      <c r="R180" s="236">
        <f>Q180*H180</f>
        <v>0.0021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309</v>
      </c>
      <c r="AT180" s="238" t="s">
        <v>193</v>
      </c>
      <c r="AU180" s="238" t="s">
        <v>86</v>
      </c>
      <c r="AY180" s="18" t="s">
        <v>191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84</v>
      </c>
      <c r="BK180" s="239">
        <f>ROUND(I180*H180,2)</f>
        <v>0</v>
      </c>
      <c r="BL180" s="18" t="s">
        <v>309</v>
      </c>
      <c r="BM180" s="238" t="s">
        <v>3083</v>
      </c>
    </row>
    <row r="181" spans="1:65" s="2" customFormat="1" ht="16.5" customHeight="1">
      <c r="A181" s="39"/>
      <c r="B181" s="40"/>
      <c r="C181" s="227" t="s">
        <v>521</v>
      </c>
      <c r="D181" s="227" t="s">
        <v>193</v>
      </c>
      <c r="E181" s="228" t="s">
        <v>3084</v>
      </c>
      <c r="F181" s="229" t="s">
        <v>3085</v>
      </c>
      <c r="G181" s="230" t="s">
        <v>400</v>
      </c>
      <c r="H181" s="231">
        <v>2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0.002</v>
      </c>
      <c r="R181" s="236">
        <f>Q181*H181</f>
        <v>0.004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309</v>
      </c>
      <c r="AT181" s="238" t="s">
        <v>193</v>
      </c>
      <c r="AU181" s="238" t="s">
        <v>86</v>
      </c>
      <c r="AY181" s="18" t="s">
        <v>191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309</v>
      </c>
      <c r="BM181" s="238" t="s">
        <v>3086</v>
      </c>
    </row>
    <row r="182" spans="1:65" s="2" customFormat="1" ht="24.15" customHeight="1">
      <c r="A182" s="39"/>
      <c r="B182" s="40"/>
      <c r="C182" s="227" t="s">
        <v>526</v>
      </c>
      <c r="D182" s="227" t="s">
        <v>193</v>
      </c>
      <c r="E182" s="228" t="s">
        <v>3087</v>
      </c>
      <c r="F182" s="229" t="s">
        <v>3088</v>
      </c>
      <c r="G182" s="230" t="s">
        <v>1534</v>
      </c>
      <c r="H182" s="294"/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309</v>
      </c>
      <c r="AT182" s="238" t="s">
        <v>193</v>
      </c>
      <c r="AU182" s="238" t="s">
        <v>86</v>
      </c>
      <c r="AY182" s="18" t="s">
        <v>191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309</v>
      </c>
      <c r="BM182" s="238" t="s">
        <v>3089</v>
      </c>
    </row>
    <row r="183" spans="1:65" s="2" customFormat="1" ht="24.15" customHeight="1">
      <c r="A183" s="39"/>
      <c r="B183" s="40"/>
      <c r="C183" s="227" t="s">
        <v>531</v>
      </c>
      <c r="D183" s="227" t="s">
        <v>193</v>
      </c>
      <c r="E183" s="228" t="s">
        <v>3090</v>
      </c>
      <c r="F183" s="229" t="s">
        <v>3091</v>
      </c>
      <c r="G183" s="230" t="s">
        <v>1534</v>
      </c>
      <c r="H183" s="294"/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309</v>
      </c>
      <c r="AT183" s="238" t="s">
        <v>193</v>
      </c>
      <c r="AU183" s="238" t="s">
        <v>86</v>
      </c>
      <c r="AY183" s="18" t="s">
        <v>191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84</v>
      </c>
      <c r="BK183" s="239">
        <f>ROUND(I183*H183,2)</f>
        <v>0</v>
      </c>
      <c r="BL183" s="18" t="s">
        <v>309</v>
      </c>
      <c r="BM183" s="238" t="s">
        <v>3092</v>
      </c>
    </row>
    <row r="184" spans="1:63" s="12" customFormat="1" ht="22.8" customHeight="1">
      <c r="A184" s="12"/>
      <c r="B184" s="211"/>
      <c r="C184" s="212"/>
      <c r="D184" s="213" t="s">
        <v>75</v>
      </c>
      <c r="E184" s="225" t="s">
        <v>3093</v>
      </c>
      <c r="F184" s="225" t="s">
        <v>3094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SUM(P185:P207)</f>
        <v>0</v>
      </c>
      <c r="Q184" s="219"/>
      <c r="R184" s="220">
        <f>SUM(R185:R207)</f>
        <v>0.74358</v>
      </c>
      <c r="S184" s="219"/>
      <c r="T184" s="221">
        <f>SUM(T185:T207)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86</v>
      </c>
      <c r="AT184" s="223" t="s">
        <v>75</v>
      </c>
      <c r="AU184" s="223" t="s">
        <v>84</v>
      </c>
      <c r="AY184" s="222" t="s">
        <v>191</v>
      </c>
      <c r="BK184" s="224">
        <f>SUM(BK185:BK207)</f>
        <v>0</v>
      </c>
    </row>
    <row r="185" spans="1:65" s="2" customFormat="1" ht="37.8" customHeight="1">
      <c r="A185" s="39"/>
      <c r="B185" s="40"/>
      <c r="C185" s="227" t="s">
        <v>536</v>
      </c>
      <c r="D185" s="227" t="s">
        <v>193</v>
      </c>
      <c r="E185" s="228" t="s">
        <v>3095</v>
      </c>
      <c r="F185" s="229" t="s">
        <v>3096</v>
      </c>
      <c r="G185" s="230" t="s">
        <v>400</v>
      </c>
      <c r="H185" s="231">
        <v>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0.0134</v>
      </c>
      <c r="R185" s="236">
        <f>Q185*H185</f>
        <v>0.0268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309</v>
      </c>
      <c r="AT185" s="238" t="s">
        <v>193</v>
      </c>
      <c r="AU185" s="238" t="s">
        <v>86</v>
      </c>
      <c r="AY185" s="18" t="s">
        <v>191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309</v>
      </c>
      <c r="BM185" s="238" t="s">
        <v>3097</v>
      </c>
    </row>
    <row r="186" spans="1:65" s="2" customFormat="1" ht="37.8" customHeight="1">
      <c r="A186" s="39"/>
      <c r="B186" s="40"/>
      <c r="C186" s="227" t="s">
        <v>542</v>
      </c>
      <c r="D186" s="227" t="s">
        <v>193</v>
      </c>
      <c r="E186" s="228" t="s">
        <v>3098</v>
      </c>
      <c r="F186" s="229" t="s">
        <v>3099</v>
      </c>
      <c r="G186" s="230" t="s">
        <v>400</v>
      </c>
      <c r="H186" s="231">
        <v>1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0.0134</v>
      </c>
      <c r="R186" s="236">
        <f>Q186*H186</f>
        <v>0.0134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309</v>
      </c>
      <c r="AT186" s="238" t="s">
        <v>193</v>
      </c>
      <c r="AU186" s="238" t="s">
        <v>86</v>
      </c>
      <c r="AY186" s="18" t="s">
        <v>191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84</v>
      </c>
      <c r="BK186" s="239">
        <f>ROUND(I186*H186,2)</f>
        <v>0</v>
      </c>
      <c r="BL186" s="18" t="s">
        <v>309</v>
      </c>
      <c r="BM186" s="238" t="s">
        <v>3100</v>
      </c>
    </row>
    <row r="187" spans="1:65" s="2" customFormat="1" ht="37.8" customHeight="1">
      <c r="A187" s="39"/>
      <c r="B187" s="40"/>
      <c r="C187" s="227" t="s">
        <v>546</v>
      </c>
      <c r="D187" s="227" t="s">
        <v>193</v>
      </c>
      <c r="E187" s="228" t="s">
        <v>3101</v>
      </c>
      <c r="F187" s="229" t="s">
        <v>3102</v>
      </c>
      <c r="G187" s="230" t="s">
        <v>400</v>
      </c>
      <c r="H187" s="231">
        <v>3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41</v>
      </c>
      <c r="O187" s="92"/>
      <c r="P187" s="236">
        <f>O187*H187</f>
        <v>0</v>
      </c>
      <c r="Q187" s="236">
        <v>0.01942</v>
      </c>
      <c r="R187" s="236">
        <f>Q187*H187</f>
        <v>0.05826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309</v>
      </c>
      <c r="AT187" s="238" t="s">
        <v>193</v>
      </c>
      <c r="AU187" s="238" t="s">
        <v>86</v>
      </c>
      <c r="AY187" s="18" t="s">
        <v>191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84</v>
      </c>
      <c r="BK187" s="239">
        <f>ROUND(I187*H187,2)</f>
        <v>0</v>
      </c>
      <c r="BL187" s="18" t="s">
        <v>309</v>
      </c>
      <c r="BM187" s="238" t="s">
        <v>3103</v>
      </c>
    </row>
    <row r="188" spans="1:65" s="2" customFormat="1" ht="37.8" customHeight="1">
      <c r="A188" s="39"/>
      <c r="B188" s="40"/>
      <c r="C188" s="227" t="s">
        <v>552</v>
      </c>
      <c r="D188" s="227" t="s">
        <v>193</v>
      </c>
      <c r="E188" s="228" t="s">
        <v>3104</v>
      </c>
      <c r="F188" s="229" t="s">
        <v>3105</v>
      </c>
      <c r="G188" s="230" t="s">
        <v>400</v>
      </c>
      <c r="H188" s="231">
        <v>2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0.01942</v>
      </c>
      <c r="R188" s="236">
        <f>Q188*H188</f>
        <v>0.03884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309</v>
      </c>
      <c r="AT188" s="238" t="s">
        <v>193</v>
      </c>
      <c r="AU188" s="238" t="s">
        <v>86</v>
      </c>
      <c r="AY188" s="18" t="s">
        <v>191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84</v>
      </c>
      <c r="BK188" s="239">
        <f>ROUND(I188*H188,2)</f>
        <v>0</v>
      </c>
      <c r="BL188" s="18" t="s">
        <v>309</v>
      </c>
      <c r="BM188" s="238" t="s">
        <v>3106</v>
      </c>
    </row>
    <row r="189" spans="1:65" s="2" customFormat="1" ht="37.8" customHeight="1">
      <c r="A189" s="39"/>
      <c r="B189" s="40"/>
      <c r="C189" s="227" t="s">
        <v>557</v>
      </c>
      <c r="D189" s="227" t="s">
        <v>193</v>
      </c>
      <c r="E189" s="228" t="s">
        <v>3107</v>
      </c>
      <c r="F189" s="229" t="s">
        <v>3108</v>
      </c>
      <c r="G189" s="230" t="s">
        <v>400</v>
      </c>
      <c r="H189" s="231">
        <v>1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0.02516</v>
      </c>
      <c r="R189" s="236">
        <f>Q189*H189</f>
        <v>0.02516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309</v>
      </c>
      <c r="AT189" s="238" t="s">
        <v>193</v>
      </c>
      <c r="AU189" s="238" t="s">
        <v>86</v>
      </c>
      <c r="AY189" s="18" t="s">
        <v>191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309</v>
      </c>
      <c r="BM189" s="238" t="s">
        <v>3109</v>
      </c>
    </row>
    <row r="190" spans="1:65" s="2" customFormat="1" ht="37.8" customHeight="1">
      <c r="A190" s="39"/>
      <c r="B190" s="40"/>
      <c r="C190" s="227" t="s">
        <v>566</v>
      </c>
      <c r="D190" s="227" t="s">
        <v>193</v>
      </c>
      <c r="E190" s="228" t="s">
        <v>3110</v>
      </c>
      <c r="F190" s="229" t="s">
        <v>3111</v>
      </c>
      <c r="G190" s="230" t="s">
        <v>400</v>
      </c>
      <c r="H190" s="231">
        <v>2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0.0309</v>
      </c>
      <c r="R190" s="236">
        <f>Q190*H190</f>
        <v>0.0618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309</v>
      </c>
      <c r="AT190" s="238" t="s">
        <v>193</v>
      </c>
      <c r="AU190" s="238" t="s">
        <v>86</v>
      </c>
      <c r="AY190" s="18" t="s">
        <v>191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309</v>
      </c>
      <c r="BM190" s="238" t="s">
        <v>3112</v>
      </c>
    </row>
    <row r="191" spans="1:65" s="2" customFormat="1" ht="37.8" customHeight="1">
      <c r="A191" s="39"/>
      <c r="B191" s="40"/>
      <c r="C191" s="227" t="s">
        <v>572</v>
      </c>
      <c r="D191" s="227" t="s">
        <v>193</v>
      </c>
      <c r="E191" s="228" t="s">
        <v>3113</v>
      </c>
      <c r="F191" s="229" t="s">
        <v>3114</v>
      </c>
      <c r="G191" s="230" t="s">
        <v>400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41</v>
      </c>
      <c r="O191" s="92"/>
      <c r="P191" s="236">
        <f>O191*H191</f>
        <v>0</v>
      </c>
      <c r="Q191" s="236">
        <v>0.02176</v>
      </c>
      <c r="R191" s="236">
        <f>Q191*H191</f>
        <v>0.02176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309</v>
      </c>
      <c r="AT191" s="238" t="s">
        <v>193</v>
      </c>
      <c r="AU191" s="238" t="s">
        <v>86</v>
      </c>
      <c r="AY191" s="18" t="s">
        <v>191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84</v>
      </c>
      <c r="BK191" s="239">
        <f>ROUND(I191*H191,2)</f>
        <v>0</v>
      </c>
      <c r="BL191" s="18" t="s">
        <v>309</v>
      </c>
      <c r="BM191" s="238" t="s">
        <v>3115</v>
      </c>
    </row>
    <row r="192" spans="1:65" s="2" customFormat="1" ht="37.8" customHeight="1">
      <c r="A192" s="39"/>
      <c r="B192" s="40"/>
      <c r="C192" s="227" t="s">
        <v>578</v>
      </c>
      <c r="D192" s="227" t="s">
        <v>193</v>
      </c>
      <c r="E192" s="228" t="s">
        <v>3116</v>
      </c>
      <c r="F192" s="229" t="s">
        <v>3117</v>
      </c>
      <c r="G192" s="230" t="s">
        <v>400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41</v>
      </c>
      <c r="O192" s="92"/>
      <c r="P192" s="236">
        <f>O192*H192</f>
        <v>0</v>
      </c>
      <c r="Q192" s="236">
        <v>0.04784</v>
      </c>
      <c r="R192" s="236">
        <f>Q192*H192</f>
        <v>0.04784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309</v>
      </c>
      <c r="AT192" s="238" t="s">
        <v>193</v>
      </c>
      <c r="AU192" s="238" t="s">
        <v>86</v>
      </c>
      <c r="AY192" s="18" t="s">
        <v>191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84</v>
      </c>
      <c r="BK192" s="239">
        <f>ROUND(I192*H192,2)</f>
        <v>0</v>
      </c>
      <c r="BL192" s="18" t="s">
        <v>309</v>
      </c>
      <c r="BM192" s="238" t="s">
        <v>3118</v>
      </c>
    </row>
    <row r="193" spans="1:65" s="2" customFormat="1" ht="37.8" customHeight="1">
      <c r="A193" s="39"/>
      <c r="B193" s="40"/>
      <c r="C193" s="227" t="s">
        <v>584</v>
      </c>
      <c r="D193" s="227" t="s">
        <v>193</v>
      </c>
      <c r="E193" s="228" t="s">
        <v>3119</v>
      </c>
      <c r="F193" s="229" t="s">
        <v>3120</v>
      </c>
      <c r="G193" s="230" t="s">
        <v>400</v>
      </c>
      <c r="H193" s="231">
        <v>2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41</v>
      </c>
      <c r="O193" s="92"/>
      <c r="P193" s="236">
        <f>O193*H193</f>
        <v>0</v>
      </c>
      <c r="Q193" s="236">
        <v>0.04784</v>
      </c>
      <c r="R193" s="236">
        <f>Q193*H193</f>
        <v>0.09568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309</v>
      </c>
      <c r="AT193" s="238" t="s">
        <v>193</v>
      </c>
      <c r="AU193" s="238" t="s">
        <v>86</v>
      </c>
      <c r="AY193" s="18" t="s">
        <v>191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309</v>
      </c>
      <c r="BM193" s="238" t="s">
        <v>3121</v>
      </c>
    </row>
    <row r="194" spans="1:65" s="2" customFormat="1" ht="24.15" customHeight="1">
      <c r="A194" s="39"/>
      <c r="B194" s="40"/>
      <c r="C194" s="227" t="s">
        <v>590</v>
      </c>
      <c r="D194" s="227" t="s">
        <v>193</v>
      </c>
      <c r="E194" s="228" t="s">
        <v>3122</v>
      </c>
      <c r="F194" s="229" t="s">
        <v>3123</v>
      </c>
      <c r="G194" s="230" t="s">
        <v>400</v>
      </c>
      <c r="H194" s="231">
        <v>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309</v>
      </c>
      <c r="AT194" s="238" t="s">
        <v>193</v>
      </c>
      <c r="AU194" s="238" t="s">
        <v>86</v>
      </c>
      <c r="AY194" s="18" t="s">
        <v>191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309</v>
      </c>
      <c r="BM194" s="238" t="s">
        <v>3124</v>
      </c>
    </row>
    <row r="195" spans="1:65" s="2" customFormat="1" ht="16.5" customHeight="1">
      <c r="A195" s="39"/>
      <c r="B195" s="40"/>
      <c r="C195" s="227" t="s">
        <v>599</v>
      </c>
      <c r="D195" s="227" t="s">
        <v>193</v>
      </c>
      <c r="E195" s="228" t="s">
        <v>3125</v>
      </c>
      <c r="F195" s="229" t="s">
        <v>3126</v>
      </c>
      <c r="G195" s="230" t="s">
        <v>400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309</v>
      </c>
      <c r="AT195" s="238" t="s">
        <v>193</v>
      </c>
      <c r="AU195" s="238" t="s">
        <v>86</v>
      </c>
      <c r="AY195" s="18" t="s">
        <v>191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84</v>
      </c>
      <c r="BK195" s="239">
        <f>ROUND(I195*H195,2)</f>
        <v>0</v>
      </c>
      <c r="BL195" s="18" t="s">
        <v>309</v>
      </c>
      <c r="BM195" s="238" t="s">
        <v>3127</v>
      </c>
    </row>
    <row r="196" spans="1:65" s="2" customFormat="1" ht="16.5" customHeight="1">
      <c r="A196" s="39"/>
      <c r="B196" s="40"/>
      <c r="C196" s="227" t="s">
        <v>605</v>
      </c>
      <c r="D196" s="227" t="s">
        <v>193</v>
      </c>
      <c r="E196" s="228" t="s">
        <v>3128</v>
      </c>
      <c r="F196" s="229" t="s">
        <v>3129</v>
      </c>
      <c r="G196" s="230" t="s">
        <v>400</v>
      </c>
      <c r="H196" s="231">
        <v>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309</v>
      </c>
      <c r="AT196" s="238" t="s">
        <v>193</v>
      </c>
      <c r="AU196" s="238" t="s">
        <v>86</v>
      </c>
      <c r="AY196" s="18" t="s">
        <v>191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309</v>
      </c>
      <c r="BM196" s="238" t="s">
        <v>3130</v>
      </c>
    </row>
    <row r="197" spans="1:65" s="2" customFormat="1" ht="16.5" customHeight="1">
      <c r="A197" s="39"/>
      <c r="B197" s="40"/>
      <c r="C197" s="227" t="s">
        <v>609</v>
      </c>
      <c r="D197" s="227" t="s">
        <v>193</v>
      </c>
      <c r="E197" s="228" t="s">
        <v>3131</v>
      </c>
      <c r="F197" s="229" t="s">
        <v>3132</v>
      </c>
      <c r="G197" s="230" t="s">
        <v>995</v>
      </c>
      <c r="H197" s="231">
        <v>11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41</v>
      </c>
      <c r="O197" s="92"/>
      <c r="P197" s="236">
        <f>O197*H197</f>
        <v>0</v>
      </c>
      <c r="Q197" s="236">
        <v>0.00334</v>
      </c>
      <c r="R197" s="236">
        <f>Q197*H197</f>
        <v>0.03674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309</v>
      </c>
      <c r="AT197" s="238" t="s">
        <v>193</v>
      </c>
      <c r="AU197" s="238" t="s">
        <v>86</v>
      </c>
      <c r="AY197" s="18" t="s">
        <v>191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84</v>
      </c>
      <c r="BK197" s="239">
        <f>ROUND(I197*H197,2)</f>
        <v>0</v>
      </c>
      <c r="BL197" s="18" t="s">
        <v>309</v>
      </c>
      <c r="BM197" s="238" t="s">
        <v>3133</v>
      </c>
    </row>
    <row r="198" spans="1:65" s="2" customFormat="1" ht="16.5" customHeight="1">
      <c r="A198" s="39"/>
      <c r="B198" s="40"/>
      <c r="C198" s="227" t="s">
        <v>613</v>
      </c>
      <c r="D198" s="227" t="s">
        <v>193</v>
      </c>
      <c r="E198" s="228" t="s">
        <v>3134</v>
      </c>
      <c r="F198" s="229" t="s">
        <v>3135</v>
      </c>
      <c r="G198" s="230" t="s">
        <v>995</v>
      </c>
      <c r="H198" s="231">
        <v>7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0.00334</v>
      </c>
      <c r="R198" s="236">
        <f>Q198*H198</f>
        <v>0.02338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309</v>
      </c>
      <c r="AT198" s="238" t="s">
        <v>193</v>
      </c>
      <c r="AU198" s="238" t="s">
        <v>86</v>
      </c>
      <c r="AY198" s="18" t="s">
        <v>191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309</v>
      </c>
      <c r="BM198" s="238" t="s">
        <v>3136</v>
      </c>
    </row>
    <row r="199" spans="1:65" s="2" customFormat="1" ht="16.5" customHeight="1">
      <c r="A199" s="39"/>
      <c r="B199" s="40"/>
      <c r="C199" s="227" t="s">
        <v>625</v>
      </c>
      <c r="D199" s="227" t="s">
        <v>193</v>
      </c>
      <c r="E199" s="228" t="s">
        <v>3137</v>
      </c>
      <c r="F199" s="229" t="s">
        <v>3138</v>
      </c>
      <c r="G199" s="230" t="s">
        <v>995</v>
      </c>
      <c r="H199" s="231">
        <v>7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41</v>
      </c>
      <c r="O199" s="92"/>
      <c r="P199" s="236">
        <f>O199*H199</f>
        <v>0</v>
      </c>
      <c r="Q199" s="236">
        <v>0.00334</v>
      </c>
      <c r="R199" s="236">
        <f>Q199*H199</f>
        <v>0.02338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309</v>
      </c>
      <c r="AT199" s="238" t="s">
        <v>193</v>
      </c>
      <c r="AU199" s="238" t="s">
        <v>86</v>
      </c>
      <c r="AY199" s="18" t="s">
        <v>191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84</v>
      </c>
      <c r="BK199" s="239">
        <f>ROUND(I199*H199,2)</f>
        <v>0</v>
      </c>
      <c r="BL199" s="18" t="s">
        <v>309</v>
      </c>
      <c r="BM199" s="238" t="s">
        <v>3139</v>
      </c>
    </row>
    <row r="200" spans="1:65" s="2" customFormat="1" ht="16.5" customHeight="1">
      <c r="A200" s="39"/>
      <c r="B200" s="40"/>
      <c r="C200" s="227" t="s">
        <v>631</v>
      </c>
      <c r="D200" s="227" t="s">
        <v>193</v>
      </c>
      <c r="E200" s="228" t="s">
        <v>3140</v>
      </c>
      <c r="F200" s="229" t="s">
        <v>3141</v>
      </c>
      <c r="G200" s="230" t="s">
        <v>995</v>
      </c>
      <c r="H200" s="231">
        <v>2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0.00334</v>
      </c>
      <c r="R200" s="236">
        <f>Q200*H200</f>
        <v>0.00668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309</v>
      </c>
      <c r="AT200" s="238" t="s">
        <v>193</v>
      </c>
      <c r="AU200" s="238" t="s">
        <v>86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309</v>
      </c>
      <c r="BM200" s="238" t="s">
        <v>3142</v>
      </c>
    </row>
    <row r="201" spans="1:65" s="2" customFormat="1" ht="16.5" customHeight="1">
      <c r="A201" s="39"/>
      <c r="B201" s="40"/>
      <c r="C201" s="227" t="s">
        <v>636</v>
      </c>
      <c r="D201" s="227" t="s">
        <v>193</v>
      </c>
      <c r="E201" s="228" t="s">
        <v>3143</v>
      </c>
      <c r="F201" s="229" t="s">
        <v>3138</v>
      </c>
      <c r="G201" s="230" t="s">
        <v>995</v>
      </c>
      <c r="H201" s="231">
        <v>2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0.00334</v>
      </c>
      <c r="R201" s="236">
        <f>Q201*H201</f>
        <v>0.00668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309</v>
      </c>
      <c r="AT201" s="238" t="s">
        <v>193</v>
      </c>
      <c r="AU201" s="238" t="s">
        <v>86</v>
      </c>
      <c r="AY201" s="18" t="s">
        <v>191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84</v>
      </c>
      <c r="BK201" s="239">
        <f>ROUND(I201*H201,2)</f>
        <v>0</v>
      </c>
      <c r="BL201" s="18" t="s">
        <v>309</v>
      </c>
      <c r="BM201" s="238" t="s">
        <v>3144</v>
      </c>
    </row>
    <row r="202" spans="1:65" s="2" customFormat="1" ht="16.5" customHeight="1">
      <c r="A202" s="39"/>
      <c r="B202" s="40"/>
      <c r="C202" s="227" t="s">
        <v>640</v>
      </c>
      <c r="D202" s="227" t="s">
        <v>193</v>
      </c>
      <c r="E202" s="228" t="s">
        <v>3145</v>
      </c>
      <c r="F202" s="229" t="s">
        <v>3146</v>
      </c>
      <c r="G202" s="230" t="s">
        <v>995</v>
      </c>
      <c r="H202" s="231">
        <v>2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0.00334</v>
      </c>
      <c r="R202" s="236">
        <f>Q202*H202</f>
        <v>0.00668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309</v>
      </c>
      <c r="AT202" s="238" t="s">
        <v>193</v>
      </c>
      <c r="AU202" s="238" t="s">
        <v>86</v>
      </c>
      <c r="AY202" s="18" t="s">
        <v>191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309</v>
      </c>
      <c r="BM202" s="238" t="s">
        <v>3147</v>
      </c>
    </row>
    <row r="203" spans="1:65" s="2" customFormat="1" ht="16.5" customHeight="1">
      <c r="A203" s="39"/>
      <c r="B203" s="40"/>
      <c r="C203" s="227" t="s">
        <v>644</v>
      </c>
      <c r="D203" s="227" t="s">
        <v>193</v>
      </c>
      <c r="E203" s="228" t="s">
        <v>3148</v>
      </c>
      <c r="F203" s="229" t="s">
        <v>3138</v>
      </c>
      <c r="G203" s="230" t="s">
        <v>995</v>
      </c>
      <c r="H203" s="231">
        <v>2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41</v>
      </c>
      <c r="O203" s="92"/>
      <c r="P203" s="236">
        <f>O203*H203</f>
        <v>0</v>
      </c>
      <c r="Q203" s="236">
        <v>0.00334</v>
      </c>
      <c r="R203" s="236">
        <f>Q203*H203</f>
        <v>0.00668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309</v>
      </c>
      <c r="AT203" s="238" t="s">
        <v>193</v>
      </c>
      <c r="AU203" s="238" t="s">
        <v>86</v>
      </c>
      <c r="AY203" s="18" t="s">
        <v>191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84</v>
      </c>
      <c r="BK203" s="239">
        <f>ROUND(I203*H203,2)</f>
        <v>0</v>
      </c>
      <c r="BL203" s="18" t="s">
        <v>309</v>
      </c>
      <c r="BM203" s="238" t="s">
        <v>3149</v>
      </c>
    </row>
    <row r="204" spans="1:65" s="2" customFormat="1" ht="16.5" customHeight="1">
      <c r="A204" s="39"/>
      <c r="B204" s="40"/>
      <c r="C204" s="227" t="s">
        <v>648</v>
      </c>
      <c r="D204" s="227" t="s">
        <v>193</v>
      </c>
      <c r="E204" s="228" t="s">
        <v>3150</v>
      </c>
      <c r="F204" s="229" t="s">
        <v>3151</v>
      </c>
      <c r="G204" s="230" t="s">
        <v>995</v>
      </c>
      <c r="H204" s="231">
        <v>1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41</v>
      </c>
      <c r="O204" s="92"/>
      <c r="P204" s="236">
        <f>O204*H204</f>
        <v>0</v>
      </c>
      <c r="Q204" s="236">
        <v>0.00334</v>
      </c>
      <c r="R204" s="236">
        <f>Q204*H204</f>
        <v>0.00334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309</v>
      </c>
      <c r="AT204" s="238" t="s">
        <v>193</v>
      </c>
      <c r="AU204" s="238" t="s">
        <v>86</v>
      </c>
      <c r="AY204" s="18" t="s">
        <v>191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309</v>
      </c>
      <c r="BM204" s="238" t="s">
        <v>3152</v>
      </c>
    </row>
    <row r="205" spans="1:65" s="2" customFormat="1" ht="16.5" customHeight="1">
      <c r="A205" s="39"/>
      <c r="B205" s="40"/>
      <c r="C205" s="227" t="s">
        <v>652</v>
      </c>
      <c r="D205" s="227" t="s">
        <v>193</v>
      </c>
      <c r="E205" s="228" t="s">
        <v>3153</v>
      </c>
      <c r="F205" s="229" t="s">
        <v>3154</v>
      </c>
      <c r="G205" s="230" t="s">
        <v>2913</v>
      </c>
      <c r="H205" s="231">
        <v>72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0.00334</v>
      </c>
      <c r="R205" s="236">
        <f>Q205*H205</f>
        <v>0.24048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309</v>
      </c>
      <c r="AT205" s="238" t="s">
        <v>193</v>
      </c>
      <c r="AU205" s="238" t="s">
        <v>86</v>
      </c>
      <c r="AY205" s="18" t="s">
        <v>191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84</v>
      </c>
      <c r="BK205" s="239">
        <f>ROUND(I205*H205,2)</f>
        <v>0</v>
      </c>
      <c r="BL205" s="18" t="s">
        <v>309</v>
      </c>
      <c r="BM205" s="238" t="s">
        <v>3155</v>
      </c>
    </row>
    <row r="206" spans="1:65" s="2" customFormat="1" ht="24.15" customHeight="1">
      <c r="A206" s="39"/>
      <c r="B206" s="40"/>
      <c r="C206" s="227" t="s">
        <v>656</v>
      </c>
      <c r="D206" s="227" t="s">
        <v>193</v>
      </c>
      <c r="E206" s="228" t="s">
        <v>3156</v>
      </c>
      <c r="F206" s="229" t="s">
        <v>3157</v>
      </c>
      <c r="G206" s="230" t="s">
        <v>1534</v>
      </c>
      <c r="H206" s="294"/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309</v>
      </c>
      <c r="AT206" s="238" t="s">
        <v>193</v>
      </c>
      <c r="AU206" s="238" t="s">
        <v>86</v>
      </c>
      <c r="AY206" s="18" t="s">
        <v>191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84</v>
      </c>
      <c r="BK206" s="239">
        <f>ROUND(I206*H206,2)</f>
        <v>0</v>
      </c>
      <c r="BL206" s="18" t="s">
        <v>309</v>
      </c>
      <c r="BM206" s="238" t="s">
        <v>3158</v>
      </c>
    </row>
    <row r="207" spans="1:65" s="2" customFormat="1" ht="24.15" customHeight="1">
      <c r="A207" s="39"/>
      <c r="B207" s="40"/>
      <c r="C207" s="227" t="s">
        <v>661</v>
      </c>
      <c r="D207" s="227" t="s">
        <v>193</v>
      </c>
      <c r="E207" s="228" t="s">
        <v>3159</v>
      </c>
      <c r="F207" s="229" t="s">
        <v>3160</v>
      </c>
      <c r="G207" s="230" t="s">
        <v>1534</v>
      </c>
      <c r="H207" s="294"/>
      <c r="I207" s="232"/>
      <c r="J207" s="233">
        <f>ROUND(I207*H207,2)</f>
        <v>0</v>
      </c>
      <c r="K207" s="229" t="s">
        <v>1</v>
      </c>
      <c r="L207" s="45"/>
      <c r="M207" s="298" t="s">
        <v>1</v>
      </c>
      <c r="N207" s="299" t="s">
        <v>41</v>
      </c>
      <c r="O207" s="300"/>
      <c r="P207" s="301">
        <f>O207*H207</f>
        <v>0</v>
      </c>
      <c r="Q207" s="301">
        <v>0</v>
      </c>
      <c r="R207" s="301">
        <f>Q207*H207</f>
        <v>0</v>
      </c>
      <c r="S207" s="301">
        <v>0</v>
      </c>
      <c r="T207" s="30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309</v>
      </c>
      <c r="AT207" s="238" t="s">
        <v>193</v>
      </c>
      <c r="AU207" s="238" t="s">
        <v>86</v>
      </c>
      <c r="AY207" s="18" t="s">
        <v>191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84</v>
      </c>
      <c r="BK207" s="239">
        <f>ROUND(I207*H207,2)</f>
        <v>0</v>
      </c>
      <c r="BL207" s="18" t="s">
        <v>309</v>
      </c>
      <c r="BM207" s="238" t="s">
        <v>3161</v>
      </c>
    </row>
    <row r="208" spans="1:31" s="2" customFormat="1" ht="6.95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125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3162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ROUND(J136,2)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ROUND((SUM(BE136:BE319)),2)</f>
        <v>0</v>
      </c>
      <c r="G35" s="39"/>
      <c r="H35" s="39"/>
      <c r="I35" s="165">
        <v>0.21</v>
      </c>
      <c r="J35" s="164">
        <f>ROUND(((SUM(BE136:BE319))*I35),2)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ROUND((SUM(BF136:BF319)),2)</f>
        <v>0</v>
      </c>
      <c r="G36" s="39"/>
      <c r="H36" s="39"/>
      <c r="I36" s="165">
        <v>0.15</v>
      </c>
      <c r="J36" s="164">
        <f>ROUND(((SUM(BF136:BF319))*I36),2)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ROUND((SUM(BG136:BG319)),2)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ROUND((SUM(BH136:BH319)),2)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ROUND((SUM(BI136:BI319)),2)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D.1.4.D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J136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3163</v>
      </c>
      <c r="E99" s="192"/>
      <c r="F99" s="192"/>
      <c r="G99" s="192"/>
      <c r="H99" s="192"/>
      <c r="I99" s="192"/>
      <c r="J99" s="193">
        <f>J137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3164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3165</v>
      </c>
      <c r="E101" s="192"/>
      <c r="F101" s="192"/>
      <c r="G101" s="192"/>
      <c r="H101" s="192"/>
      <c r="I101" s="192"/>
      <c r="J101" s="193">
        <f>J147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3166</v>
      </c>
      <c r="E102" s="192"/>
      <c r="F102" s="192"/>
      <c r="G102" s="192"/>
      <c r="H102" s="192"/>
      <c r="I102" s="192"/>
      <c r="J102" s="193">
        <f>J152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3167</v>
      </c>
      <c r="E103" s="192"/>
      <c r="F103" s="192"/>
      <c r="G103" s="192"/>
      <c r="H103" s="192"/>
      <c r="I103" s="192"/>
      <c r="J103" s="193">
        <f>J157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3168</v>
      </c>
      <c r="E104" s="192"/>
      <c r="F104" s="192"/>
      <c r="G104" s="192"/>
      <c r="H104" s="192"/>
      <c r="I104" s="192"/>
      <c r="J104" s="193">
        <f>J160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3169</v>
      </c>
      <c r="E105" s="192"/>
      <c r="F105" s="192"/>
      <c r="G105" s="192"/>
      <c r="H105" s="192"/>
      <c r="I105" s="192"/>
      <c r="J105" s="193">
        <f>J167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3170</v>
      </c>
      <c r="E106" s="192"/>
      <c r="F106" s="192"/>
      <c r="G106" s="192"/>
      <c r="H106" s="192"/>
      <c r="I106" s="192"/>
      <c r="J106" s="193">
        <f>J187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3171</v>
      </c>
      <c r="E107" s="192"/>
      <c r="F107" s="192"/>
      <c r="G107" s="192"/>
      <c r="H107" s="192"/>
      <c r="I107" s="192"/>
      <c r="J107" s="193">
        <f>J196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9"/>
      <c r="C108" s="190"/>
      <c r="D108" s="191" t="s">
        <v>3172</v>
      </c>
      <c r="E108" s="192"/>
      <c r="F108" s="192"/>
      <c r="G108" s="192"/>
      <c r="H108" s="192"/>
      <c r="I108" s="192"/>
      <c r="J108" s="193">
        <f>J213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9"/>
      <c r="C109" s="190"/>
      <c r="D109" s="191" t="s">
        <v>3173</v>
      </c>
      <c r="E109" s="192"/>
      <c r="F109" s="192"/>
      <c r="G109" s="192"/>
      <c r="H109" s="192"/>
      <c r="I109" s="192"/>
      <c r="J109" s="193">
        <f>J227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9"/>
      <c r="C110" s="190"/>
      <c r="D110" s="191" t="s">
        <v>3174</v>
      </c>
      <c r="E110" s="192"/>
      <c r="F110" s="192"/>
      <c r="G110" s="192"/>
      <c r="H110" s="192"/>
      <c r="I110" s="192"/>
      <c r="J110" s="193">
        <f>J244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9"/>
      <c r="C111" s="190"/>
      <c r="D111" s="191" t="s">
        <v>3175</v>
      </c>
      <c r="E111" s="192"/>
      <c r="F111" s="192"/>
      <c r="G111" s="192"/>
      <c r="H111" s="192"/>
      <c r="I111" s="192"/>
      <c r="J111" s="193">
        <f>J263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3176</v>
      </c>
      <c r="E112" s="192"/>
      <c r="F112" s="192"/>
      <c r="G112" s="192"/>
      <c r="H112" s="192"/>
      <c r="I112" s="192"/>
      <c r="J112" s="193">
        <f>J278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89"/>
      <c r="C113" s="190"/>
      <c r="D113" s="191" t="s">
        <v>3177</v>
      </c>
      <c r="E113" s="192"/>
      <c r="F113" s="192"/>
      <c r="G113" s="192"/>
      <c r="H113" s="192"/>
      <c r="I113" s="192"/>
      <c r="J113" s="193">
        <f>J289</f>
        <v>0</v>
      </c>
      <c r="K113" s="190"/>
      <c r="L113" s="19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89"/>
      <c r="C114" s="190"/>
      <c r="D114" s="191" t="s">
        <v>3178</v>
      </c>
      <c r="E114" s="192"/>
      <c r="F114" s="192"/>
      <c r="G114" s="192"/>
      <c r="H114" s="192"/>
      <c r="I114" s="192"/>
      <c r="J114" s="193">
        <f>J306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176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84" t="str">
        <f>E7</f>
        <v>Správní objekt tenisových kurtů Kyselka, Bílina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2:12" s="1" customFormat="1" ht="12" customHeight="1">
      <c r="B125" s="22"/>
      <c r="C125" s="33" t="s">
        <v>143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39"/>
      <c r="B126" s="40"/>
      <c r="C126" s="41"/>
      <c r="D126" s="41"/>
      <c r="E126" s="184" t="s">
        <v>2234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2235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E11</f>
        <v>D.1.4.D - Elektroinstalace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F14</f>
        <v>Kyselka 410, Mostecké Předměstí, Bílina</v>
      </c>
      <c r="G130" s="41"/>
      <c r="H130" s="41"/>
      <c r="I130" s="33" t="s">
        <v>22</v>
      </c>
      <c r="J130" s="80" t="str">
        <f>IF(J14="","",J14)</f>
        <v>22. 5. 2023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E17</f>
        <v>Město Bílina, Břežánská 50/4, Bílina</v>
      </c>
      <c r="G132" s="41"/>
      <c r="H132" s="41"/>
      <c r="I132" s="33" t="s">
        <v>30</v>
      </c>
      <c r="J132" s="37" t="str">
        <f>E23</f>
        <v>Ing. arch. Jan Heller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IF(E20="","",E20)</f>
        <v>Vyplň údaj</v>
      </c>
      <c r="G133" s="41"/>
      <c r="H133" s="41"/>
      <c r="I133" s="33" t="s">
        <v>33</v>
      </c>
      <c r="J133" s="37" t="str">
        <f>E26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0"/>
      <c r="B135" s="201"/>
      <c r="C135" s="202" t="s">
        <v>177</v>
      </c>
      <c r="D135" s="203" t="s">
        <v>61</v>
      </c>
      <c r="E135" s="203" t="s">
        <v>57</v>
      </c>
      <c r="F135" s="203" t="s">
        <v>58</v>
      </c>
      <c r="G135" s="203" t="s">
        <v>178</v>
      </c>
      <c r="H135" s="203" t="s">
        <v>179</v>
      </c>
      <c r="I135" s="203" t="s">
        <v>180</v>
      </c>
      <c r="J135" s="203" t="s">
        <v>147</v>
      </c>
      <c r="K135" s="204" t="s">
        <v>181</v>
      </c>
      <c r="L135" s="205"/>
      <c r="M135" s="101" t="s">
        <v>1</v>
      </c>
      <c r="N135" s="102" t="s">
        <v>40</v>
      </c>
      <c r="O135" s="102" t="s">
        <v>182</v>
      </c>
      <c r="P135" s="102" t="s">
        <v>183</v>
      </c>
      <c r="Q135" s="102" t="s">
        <v>184</v>
      </c>
      <c r="R135" s="102" t="s">
        <v>185</v>
      </c>
      <c r="S135" s="102" t="s">
        <v>186</v>
      </c>
      <c r="T135" s="103" t="s">
        <v>187</v>
      </c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</row>
    <row r="136" spans="1:63" s="2" customFormat="1" ht="22.8" customHeight="1">
      <c r="A136" s="39"/>
      <c r="B136" s="40"/>
      <c r="C136" s="108" t="s">
        <v>188</v>
      </c>
      <c r="D136" s="41"/>
      <c r="E136" s="41"/>
      <c r="F136" s="41"/>
      <c r="G136" s="41"/>
      <c r="H136" s="41"/>
      <c r="I136" s="41"/>
      <c r="J136" s="206">
        <f>BK136</f>
        <v>0</v>
      </c>
      <c r="K136" s="41"/>
      <c r="L136" s="45"/>
      <c r="M136" s="104"/>
      <c r="N136" s="207"/>
      <c r="O136" s="105"/>
      <c r="P136" s="208">
        <f>P137+P142+P147+P152+P157+P160+P167+P187+P196+P213+P227+P244+P263+P278+P289+P306</f>
        <v>0</v>
      </c>
      <c r="Q136" s="105"/>
      <c r="R136" s="208">
        <f>R137+R142+R147+R152+R157+R160+R167+R187+R196+R213+R227+R244+R263+R278+R289+R306</f>
        <v>0</v>
      </c>
      <c r="S136" s="105"/>
      <c r="T136" s="209">
        <f>T137+T142+T147+T152+T157+T160+T167+T187+T196+T213+T227+T244+T263+T278+T289+T306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149</v>
      </c>
      <c r="BK136" s="210">
        <f>BK137+BK142+BK147+BK152+BK157+BK160+BK167+BK187+BK196+BK213+BK227+BK244+BK263+BK278+BK289+BK306</f>
        <v>0</v>
      </c>
    </row>
    <row r="137" spans="1:63" s="12" customFormat="1" ht="25.9" customHeight="1">
      <c r="A137" s="12"/>
      <c r="B137" s="211"/>
      <c r="C137" s="212"/>
      <c r="D137" s="213" t="s">
        <v>75</v>
      </c>
      <c r="E137" s="214" t="s">
        <v>3179</v>
      </c>
      <c r="F137" s="214" t="s">
        <v>3180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SUM(P138:P141)</f>
        <v>0</v>
      </c>
      <c r="Q137" s="219"/>
      <c r="R137" s="220">
        <f>SUM(R138:R141)</f>
        <v>0</v>
      </c>
      <c r="S137" s="219"/>
      <c r="T137" s="221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84</v>
      </c>
      <c r="AT137" s="223" t="s">
        <v>75</v>
      </c>
      <c r="AU137" s="223" t="s">
        <v>76</v>
      </c>
      <c r="AY137" s="222" t="s">
        <v>191</v>
      </c>
      <c r="BK137" s="224">
        <f>SUM(BK138:BK141)</f>
        <v>0</v>
      </c>
    </row>
    <row r="138" spans="1:65" s="2" customFormat="1" ht="16.5" customHeight="1">
      <c r="A138" s="39"/>
      <c r="B138" s="40"/>
      <c r="C138" s="227" t="s">
        <v>84</v>
      </c>
      <c r="D138" s="227" t="s">
        <v>193</v>
      </c>
      <c r="E138" s="228" t="s">
        <v>3181</v>
      </c>
      <c r="F138" s="229" t="s">
        <v>3182</v>
      </c>
      <c r="G138" s="230" t="s">
        <v>926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613</v>
      </c>
      <c r="AT138" s="238" t="s">
        <v>193</v>
      </c>
      <c r="AU138" s="238" t="s">
        <v>84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613</v>
      </c>
      <c r="BM138" s="238" t="s">
        <v>3183</v>
      </c>
    </row>
    <row r="139" spans="1:65" s="2" customFormat="1" ht="16.5" customHeight="1">
      <c r="A139" s="39"/>
      <c r="B139" s="40"/>
      <c r="C139" s="227" t="s">
        <v>86</v>
      </c>
      <c r="D139" s="227" t="s">
        <v>193</v>
      </c>
      <c r="E139" s="228" t="s">
        <v>3184</v>
      </c>
      <c r="F139" s="229" t="s">
        <v>3185</v>
      </c>
      <c r="G139" s="230" t="s">
        <v>926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613</v>
      </c>
      <c r="AT139" s="238" t="s">
        <v>193</v>
      </c>
      <c r="AU139" s="238" t="s">
        <v>84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613</v>
      </c>
      <c r="BM139" s="238" t="s">
        <v>3186</v>
      </c>
    </row>
    <row r="140" spans="1:65" s="2" customFormat="1" ht="16.5" customHeight="1">
      <c r="A140" s="39"/>
      <c r="B140" s="40"/>
      <c r="C140" s="227" t="s">
        <v>206</v>
      </c>
      <c r="D140" s="227" t="s">
        <v>193</v>
      </c>
      <c r="E140" s="228" t="s">
        <v>3187</v>
      </c>
      <c r="F140" s="229" t="s">
        <v>3188</v>
      </c>
      <c r="G140" s="230" t="s">
        <v>1534</v>
      </c>
      <c r="H140" s="294"/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613</v>
      </c>
      <c r="AT140" s="238" t="s">
        <v>193</v>
      </c>
      <c r="AU140" s="238" t="s">
        <v>84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613</v>
      </c>
      <c r="BM140" s="238" t="s">
        <v>3189</v>
      </c>
    </row>
    <row r="141" spans="1:65" s="2" customFormat="1" ht="16.5" customHeight="1">
      <c r="A141" s="39"/>
      <c r="B141" s="40"/>
      <c r="C141" s="227" t="s">
        <v>198</v>
      </c>
      <c r="D141" s="227" t="s">
        <v>193</v>
      </c>
      <c r="E141" s="228" t="s">
        <v>3190</v>
      </c>
      <c r="F141" s="229" t="s">
        <v>3191</v>
      </c>
      <c r="G141" s="230" t="s">
        <v>1534</v>
      </c>
      <c r="H141" s="294"/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613</v>
      </c>
      <c r="AT141" s="238" t="s">
        <v>193</v>
      </c>
      <c r="AU141" s="238" t="s">
        <v>84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613</v>
      </c>
      <c r="BM141" s="238" t="s">
        <v>3192</v>
      </c>
    </row>
    <row r="142" spans="1:63" s="12" customFormat="1" ht="25.9" customHeight="1">
      <c r="A142" s="12"/>
      <c r="B142" s="211"/>
      <c r="C142" s="212"/>
      <c r="D142" s="213" t="s">
        <v>75</v>
      </c>
      <c r="E142" s="214" t="s">
        <v>2354</v>
      </c>
      <c r="F142" s="214" t="s">
        <v>3193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SUM(P143:P146)</f>
        <v>0</v>
      </c>
      <c r="Q142" s="219"/>
      <c r="R142" s="220">
        <f>SUM(R143:R146)</f>
        <v>0</v>
      </c>
      <c r="S142" s="219"/>
      <c r="T142" s="221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84</v>
      </c>
      <c r="AT142" s="223" t="s">
        <v>75</v>
      </c>
      <c r="AU142" s="223" t="s">
        <v>76</v>
      </c>
      <c r="AY142" s="222" t="s">
        <v>191</v>
      </c>
      <c r="BK142" s="224">
        <f>SUM(BK143:BK146)</f>
        <v>0</v>
      </c>
    </row>
    <row r="143" spans="1:65" s="2" customFormat="1" ht="16.5" customHeight="1">
      <c r="A143" s="39"/>
      <c r="B143" s="40"/>
      <c r="C143" s="227" t="s">
        <v>221</v>
      </c>
      <c r="D143" s="227" t="s">
        <v>193</v>
      </c>
      <c r="E143" s="228" t="s">
        <v>3194</v>
      </c>
      <c r="F143" s="229" t="s">
        <v>3195</v>
      </c>
      <c r="G143" s="230" t="s">
        <v>926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613</v>
      </c>
      <c r="AT143" s="238" t="s">
        <v>193</v>
      </c>
      <c r="AU143" s="238" t="s">
        <v>84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613</v>
      </c>
      <c r="BM143" s="238" t="s">
        <v>3196</v>
      </c>
    </row>
    <row r="144" spans="1:65" s="2" customFormat="1" ht="16.5" customHeight="1">
      <c r="A144" s="39"/>
      <c r="B144" s="40"/>
      <c r="C144" s="227" t="s">
        <v>233</v>
      </c>
      <c r="D144" s="227" t="s">
        <v>193</v>
      </c>
      <c r="E144" s="228" t="s">
        <v>3197</v>
      </c>
      <c r="F144" s="229" t="s">
        <v>3198</v>
      </c>
      <c r="G144" s="230" t="s">
        <v>926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613</v>
      </c>
      <c r="AT144" s="238" t="s">
        <v>193</v>
      </c>
      <c r="AU144" s="238" t="s">
        <v>84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613</v>
      </c>
      <c r="BM144" s="238" t="s">
        <v>3199</v>
      </c>
    </row>
    <row r="145" spans="1:65" s="2" customFormat="1" ht="16.5" customHeight="1">
      <c r="A145" s="39"/>
      <c r="B145" s="40"/>
      <c r="C145" s="227" t="s">
        <v>242</v>
      </c>
      <c r="D145" s="227" t="s">
        <v>193</v>
      </c>
      <c r="E145" s="228" t="s">
        <v>3200</v>
      </c>
      <c r="F145" s="229" t="s">
        <v>3188</v>
      </c>
      <c r="G145" s="230" t="s">
        <v>1534</v>
      </c>
      <c r="H145" s="294"/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613</v>
      </c>
      <c r="AT145" s="238" t="s">
        <v>193</v>
      </c>
      <c r="AU145" s="238" t="s">
        <v>84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613</v>
      </c>
      <c r="BM145" s="238" t="s">
        <v>3201</v>
      </c>
    </row>
    <row r="146" spans="1:65" s="2" customFormat="1" ht="16.5" customHeight="1">
      <c r="A146" s="39"/>
      <c r="B146" s="40"/>
      <c r="C146" s="227" t="s">
        <v>247</v>
      </c>
      <c r="D146" s="227" t="s">
        <v>193</v>
      </c>
      <c r="E146" s="228" t="s">
        <v>3202</v>
      </c>
      <c r="F146" s="229" t="s">
        <v>3191</v>
      </c>
      <c r="G146" s="230" t="s">
        <v>1534</v>
      </c>
      <c r="H146" s="294"/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613</v>
      </c>
      <c r="AT146" s="238" t="s">
        <v>193</v>
      </c>
      <c r="AU146" s="238" t="s">
        <v>84</v>
      </c>
      <c r="AY146" s="18" t="s">
        <v>191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613</v>
      </c>
      <c r="BM146" s="238" t="s">
        <v>3203</v>
      </c>
    </row>
    <row r="147" spans="1:63" s="12" customFormat="1" ht="25.9" customHeight="1">
      <c r="A147" s="12"/>
      <c r="B147" s="211"/>
      <c r="C147" s="212"/>
      <c r="D147" s="213" t="s">
        <v>75</v>
      </c>
      <c r="E147" s="214" t="s">
        <v>2459</v>
      </c>
      <c r="F147" s="214" t="s">
        <v>3204</v>
      </c>
      <c r="G147" s="212"/>
      <c r="H147" s="212"/>
      <c r="I147" s="215"/>
      <c r="J147" s="216">
        <f>BK147</f>
        <v>0</v>
      </c>
      <c r="K147" s="212"/>
      <c r="L147" s="217"/>
      <c r="M147" s="218"/>
      <c r="N147" s="219"/>
      <c r="O147" s="219"/>
      <c r="P147" s="220">
        <f>SUM(P148:P151)</f>
        <v>0</v>
      </c>
      <c r="Q147" s="219"/>
      <c r="R147" s="220">
        <f>SUM(R148:R151)</f>
        <v>0</v>
      </c>
      <c r="S147" s="219"/>
      <c r="T147" s="221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84</v>
      </c>
      <c r="AT147" s="223" t="s">
        <v>75</v>
      </c>
      <c r="AU147" s="223" t="s">
        <v>76</v>
      </c>
      <c r="AY147" s="222" t="s">
        <v>191</v>
      </c>
      <c r="BK147" s="224">
        <f>SUM(BK148:BK151)</f>
        <v>0</v>
      </c>
    </row>
    <row r="148" spans="1:65" s="2" customFormat="1" ht="16.5" customHeight="1">
      <c r="A148" s="39"/>
      <c r="B148" s="40"/>
      <c r="C148" s="227" t="s">
        <v>260</v>
      </c>
      <c r="D148" s="227" t="s">
        <v>193</v>
      </c>
      <c r="E148" s="228" t="s">
        <v>3197</v>
      </c>
      <c r="F148" s="229" t="s">
        <v>3198</v>
      </c>
      <c r="G148" s="230" t="s">
        <v>926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613</v>
      </c>
      <c r="AT148" s="238" t="s">
        <v>193</v>
      </c>
      <c r="AU148" s="238" t="s">
        <v>84</v>
      </c>
      <c r="AY148" s="18" t="s">
        <v>191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613</v>
      </c>
      <c r="BM148" s="238" t="s">
        <v>3205</v>
      </c>
    </row>
    <row r="149" spans="1:65" s="2" customFormat="1" ht="16.5" customHeight="1">
      <c r="A149" s="39"/>
      <c r="B149" s="40"/>
      <c r="C149" s="227" t="s">
        <v>252</v>
      </c>
      <c r="D149" s="227" t="s">
        <v>193</v>
      </c>
      <c r="E149" s="228" t="s">
        <v>3206</v>
      </c>
      <c r="F149" s="229" t="s">
        <v>3207</v>
      </c>
      <c r="G149" s="230" t="s">
        <v>926</v>
      </c>
      <c r="H149" s="231">
        <v>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613</v>
      </c>
      <c r="AT149" s="238" t="s">
        <v>193</v>
      </c>
      <c r="AU149" s="238" t="s">
        <v>84</v>
      </c>
      <c r="AY149" s="18" t="s">
        <v>191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613</v>
      </c>
      <c r="BM149" s="238" t="s">
        <v>3208</v>
      </c>
    </row>
    <row r="150" spans="1:65" s="2" customFormat="1" ht="16.5" customHeight="1">
      <c r="A150" s="39"/>
      <c r="B150" s="40"/>
      <c r="C150" s="227" t="s">
        <v>265</v>
      </c>
      <c r="D150" s="227" t="s">
        <v>193</v>
      </c>
      <c r="E150" s="228" t="s">
        <v>3209</v>
      </c>
      <c r="F150" s="229" t="s">
        <v>3188</v>
      </c>
      <c r="G150" s="230" t="s">
        <v>1534</v>
      </c>
      <c r="H150" s="294"/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613</v>
      </c>
      <c r="AT150" s="238" t="s">
        <v>193</v>
      </c>
      <c r="AU150" s="238" t="s">
        <v>84</v>
      </c>
      <c r="AY150" s="18" t="s">
        <v>191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613</v>
      </c>
      <c r="BM150" s="238" t="s">
        <v>3210</v>
      </c>
    </row>
    <row r="151" spans="1:65" s="2" customFormat="1" ht="16.5" customHeight="1">
      <c r="A151" s="39"/>
      <c r="B151" s="40"/>
      <c r="C151" s="227" t="s">
        <v>270</v>
      </c>
      <c r="D151" s="227" t="s">
        <v>193</v>
      </c>
      <c r="E151" s="228" t="s">
        <v>3211</v>
      </c>
      <c r="F151" s="229" t="s">
        <v>3191</v>
      </c>
      <c r="G151" s="230" t="s">
        <v>1534</v>
      </c>
      <c r="H151" s="294"/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613</v>
      </c>
      <c r="AT151" s="238" t="s">
        <v>193</v>
      </c>
      <c r="AU151" s="238" t="s">
        <v>84</v>
      </c>
      <c r="AY151" s="18" t="s">
        <v>191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613</v>
      </c>
      <c r="BM151" s="238" t="s">
        <v>3212</v>
      </c>
    </row>
    <row r="152" spans="1:63" s="12" customFormat="1" ht="25.9" customHeight="1">
      <c r="A152" s="12"/>
      <c r="B152" s="211"/>
      <c r="C152" s="212"/>
      <c r="D152" s="213" t="s">
        <v>75</v>
      </c>
      <c r="E152" s="214" t="s">
        <v>2781</v>
      </c>
      <c r="F152" s="214" t="s">
        <v>3213</v>
      </c>
      <c r="G152" s="212"/>
      <c r="H152" s="212"/>
      <c r="I152" s="215"/>
      <c r="J152" s="216">
        <f>BK152</f>
        <v>0</v>
      </c>
      <c r="K152" s="212"/>
      <c r="L152" s="217"/>
      <c r="M152" s="218"/>
      <c r="N152" s="219"/>
      <c r="O152" s="219"/>
      <c r="P152" s="220">
        <f>SUM(P153:P156)</f>
        <v>0</v>
      </c>
      <c r="Q152" s="219"/>
      <c r="R152" s="220">
        <f>SUM(R153:R156)</f>
        <v>0</v>
      </c>
      <c r="S152" s="219"/>
      <c r="T152" s="221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84</v>
      </c>
      <c r="AT152" s="223" t="s">
        <v>75</v>
      </c>
      <c r="AU152" s="223" t="s">
        <v>76</v>
      </c>
      <c r="AY152" s="222" t="s">
        <v>191</v>
      </c>
      <c r="BK152" s="224">
        <f>SUM(BK153:BK156)</f>
        <v>0</v>
      </c>
    </row>
    <row r="153" spans="1:65" s="2" customFormat="1" ht="16.5" customHeight="1">
      <c r="A153" s="39"/>
      <c r="B153" s="40"/>
      <c r="C153" s="227" t="s">
        <v>286</v>
      </c>
      <c r="D153" s="227" t="s">
        <v>193</v>
      </c>
      <c r="E153" s="228" t="s">
        <v>3214</v>
      </c>
      <c r="F153" s="229" t="s">
        <v>3215</v>
      </c>
      <c r="G153" s="230" t="s">
        <v>926</v>
      </c>
      <c r="H153" s="231">
        <v>2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613</v>
      </c>
      <c r="AT153" s="238" t="s">
        <v>193</v>
      </c>
      <c r="AU153" s="238" t="s">
        <v>84</v>
      </c>
      <c r="AY153" s="18" t="s">
        <v>191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613</v>
      </c>
      <c r="BM153" s="238" t="s">
        <v>3216</v>
      </c>
    </row>
    <row r="154" spans="1:65" s="2" customFormat="1" ht="16.5" customHeight="1">
      <c r="A154" s="39"/>
      <c r="B154" s="40"/>
      <c r="C154" s="227" t="s">
        <v>293</v>
      </c>
      <c r="D154" s="227" t="s">
        <v>193</v>
      </c>
      <c r="E154" s="228" t="s">
        <v>3217</v>
      </c>
      <c r="F154" s="229" t="s">
        <v>3198</v>
      </c>
      <c r="G154" s="230" t="s">
        <v>926</v>
      </c>
      <c r="H154" s="231">
        <v>0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613</v>
      </c>
      <c r="AT154" s="238" t="s">
        <v>193</v>
      </c>
      <c r="AU154" s="238" t="s">
        <v>84</v>
      </c>
      <c r="AY154" s="18" t="s">
        <v>191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613</v>
      </c>
      <c r="BM154" s="238" t="s">
        <v>3218</v>
      </c>
    </row>
    <row r="155" spans="1:65" s="2" customFormat="1" ht="16.5" customHeight="1">
      <c r="A155" s="39"/>
      <c r="B155" s="40"/>
      <c r="C155" s="227" t="s">
        <v>8</v>
      </c>
      <c r="D155" s="227" t="s">
        <v>193</v>
      </c>
      <c r="E155" s="228" t="s">
        <v>3219</v>
      </c>
      <c r="F155" s="229" t="s">
        <v>3188</v>
      </c>
      <c r="G155" s="230" t="s">
        <v>1534</v>
      </c>
      <c r="H155" s="294"/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613</v>
      </c>
      <c r="AT155" s="238" t="s">
        <v>193</v>
      </c>
      <c r="AU155" s="238" t="s">
        <v>84</v>
      </c>
      <c r="AY155" s="18" t="s">
        <v>191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613</v>
      </c>
      <c r="BM155" s="238" t="s">
        <v>3220</v>
      </c>
    </row>
    <row r="156" spans="1:65" s="2" customFormat="1" ht="16.5" customHeight="1">
      <c r="A156" s="39"/>
      <c r="B156" s="40"/>
      <c r="C156" s="227" t="s">
        <v>309</v>
      </c>
      <c r="D156" s="227" t="s">
        <v>193</v>
      </c>
      <c r="E156" s="228" t="s">
        <v>3221</v>
      </c>
      <c r="F156" s="229" t="s">
        <v>3191</v>
      </c>
      <c r="G156" s="230" t="s">
        <v>1534</v>
      </c>
      <c r="H156" s="294"/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613</v>
      </c>
      <c r="AT156" s="238" t="s">
        <v>193</v>
      </c>
      <c r="AU156" s="238" t="s">
        <v>84</v>
      </c>
      <c r="AY156" s="18" t="s">
        <v>191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613</v>
      </c>
      <c r="BM156" s="238" t="s">
        <v>3222</v>
      </c>
    </row>
    <row r="157" spans="1:63" s="12" customFormat="1" ht="25.9" customHeight="1">
      <c r="A157" s="12"/>
      <c r="B157" s="211"/>
      <c r="C157" s="212"/>
      <c r="D157" s="213" t="s">
        <v>75</v>
      </c>
      <c r="E157" s="214" t="s">
        <v>2890</v>
      </c>
      <c r="F157" s="214" t="s">
        <v>3223</v>
      </c>
      <c r="G157" s="212"/>
      <c r="H157" s="212"/>
      <c r="I157" s="215"/>
      <c r="J157" s="216">
        <f>BK157</f>
        <v>0</v>
      </c>
      <c r="K157" s="212"/>
      <c r="L157" s="217"/>
      <c r="M157" s="218"/>
      <c r="N157" s="219"/>
      <c r="O157" s="219"/>
      <c r="P157" s="220">
        <f>SUM(P158:P159)</f>
        <v>0</v>
      </c>
      <c r="Q157" s="219"/>
      <c r="R157" s="220">
        <f>SUM(R158:R159)</f>
        <v>0</v>
      </c>
      <c r="S157" s="219"/>
      <c r="T157" s="221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2" t="s">
        <v>84</v>
      </c>
      <c r="AT157" s="223" t="s">
        <v>75</v>
      </c>
      <c r="AU157" s="223" t="s">
        <v>76</v>
      </c>
      <c r="AY157" s="222" t="s">
        <v>191</v>
      </c>
      <c r="BK157" s="224">
        <f>SUM(BK158:BK159)</f>
        <v>0</v>
      </c>
    </row>
    <row r="158" spans="1:65" s="2" customFormat="1" ht="16.5" customHeight="1">
      <c r="A158" s="39"/>
      <c r="B158" s="40"/>
      <c r="C158" s="227" t="s">
        <v>316</v>
      </c>
      <c r="D158" s="227" t="s">
        <v>193</v>
      </c>
      <c r="E158" s="228" t="s">
        <v>3224</v>
      </c>
      <c r="F158" s="229" t="s">
        <v>3188</v>
      </c>
      <c r="G158" s="230" t="s">
        <v>1534</v>
      </c>
      <c r="H158" s="294"/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613</v>
      </c>
      <c r="AT158" s="238" t="s">
        <v>193</v>
      </c>
      <c r="AU158" s="238" t="s">
        <v>84</v>
      </c>
      <c r="AY158" s="18" t="s">
        <v>191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84</v>
      </c>
      <c r="BK158" s="239">
        <f>ROUND(I158*H158,2)</f>
        <v>0</v>
      </c>
      <c r="BL158" s="18" t="s">
        <v>613</v>
      </c>
      <c r="BM158" s="238" t="s">
        <v>3225</v>
      </c>
    </row>
    <row r="159" spans="1:65" s="2" customFormat="1" ht="16.5" customHeight="1">
      <c r="A159" s="39"/>
      <c r="B159" s="40"/>
      <c r="C159" s="227" t="s">
        <v>321</v>
      </c>
      <c r="D159" s="227" t="s">
        <v>193</v>
      </c>
      <c r="E159" s="228" t="s">
        <v>3226</v>
      </c>
      <c r="F159" s="229" t="s">
        <v>3191</v>
      </c>
      <c r="G159" s="230" t="s">
        <v>1534</v>
      </c>
      <c r="H159" s="294"/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613</v>
      </c>
      <c r="AT159" s="238" t="s">
        <v>193</v>
      </c>
      <c r="AU159" s="238" t="s">
        <v>84</v>
      </c>
      <c r="AY159" s="18" t="s">
        <v>191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613</v>
      </c>
      <c r="BM159" s="238" t="s">
        <v>3227</v>
      </c>
    </row>
    <row r="160" spans="1:63" s="12" customFormat="1" ht="25.9" customHeight="1">
      <c r="A160" s="12"/>
      <c r="B160" s="211"/>
      <c r="C160" s="212"/>
      <c r="D160" s="213" t="s">
        <v>75</v>
      </c>
      <c r="E160" s="214" t="s">
        <v>3228</v>
      </c>
      <c r="F160" s="214" t="s">
        <v>3229</v>
      </c>
      <c r="G160" s="212"/>
      <c r="H160" s="212"/>
      <c r="I160" s="215"/>
      <c r="J160" s="216">
        <f>BK160</f>
        <v>0</v>
      </c>
      <c r="K160" s="212"/>
      <c r="L160" s="217"/>
      <c r="M160" s="218"/>
      <c r="N160" s="219"/>
      <c r="O160" s="219"/>
      <c r="P160" s="220">
        <f>SUM(P161:P166)</f>
        <v>0</v>
      </c>
      <c r="Q160" s="219"/>
      <c r="R160" s="220">
        <f>SUM(R161:R166)</f>
        <v>0</v>
      </c>
      <c r="S160" s="219"/>
      <c r="T160" s="221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84</v>
      </c>
      <c r="AT160" s="223" t="s">
        <v>75</v>
      </c>
      <c r="AU160" s="223" t="s">
        <v>76</v>
      </c>
      <c r="AY160" s="222" t="s">
        <v>191</v>
      </c>
      <c r="BK160" s="224">
        <f>SUM(BK161:BK166)</f>
        <v>0</v>
      </c>
    </row>
    <row r="161" spans="1:65" s="2" customFormat="1" ht="24.15" customHeight="1">
      <c r="A161" s="39"/>
      <c r="B161" s="40"/>
      <c r="C161" s="227" t="s">
        <v>328</v>
      </c>
      <c r="D161" s="227" t="s">
        <v>193</v>
      </c>
      <c r="E161" s="228" t="s">
        <v>3230</v>
      </c>
      <c r="F161" s="229" t="s">
        <v>3231</v>
      </c>
      <c r="G161" s="230" t="s">
        <v>926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613</v>
      </c>
      <c r="AT161" s="238" t="s">
        <v>193</v>
      </c>
      <c r="AU161" s="238" t="s">
        <v>84</v>
      </c>
      <c r="AY161" s="18" t="s">
        <v>191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613</v>
      </c>
      <c r="BM161" s="238" t="s">
        <v>3232</v>
      </c>
    </row>
    <row r="162" spans="1:65" s="2" customFormat="1" ht="16.5" customHeight="1">
      <c r="A162" s="39"/>
      <c r="B162" s="40"/>
      <c r="C162" s="227" t="s">
        <v>333</v>
      </c>
      <c r="D162" s="227" t="s">
        <v>193</v>
      </c>
      <c r="E162" s="228" t="s">
        <v>3233</v>
      </c>
      <c r="F162" s="229" t="s">
        <v>3234</v>
      </c>
      <c r="G162" s="230" t="s">
        <v>926</v>
      </c>
      <c r="H162" s="231">
        <v>9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613</v>
      </c>
      <c r="AT162" s="238" t="s">
        <v>193</v>
      </c>
      <c r="AU162" s="238" t="s">
        <v>84</v>
      </c>
      <c r="AY162" s="18" t="s">
        <v>191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613</v>
      </c>
      <c r="BM162" s="238" t="s">
        <v>3235</v>
      </c>
    </row>
    <row r="163" spans="1:65" s="2" customFormat="1" ht="21.75" customHeight="1">
      <c r="A163" s="39"/>
      <c r="B163" s="40"/>
      <c r="C163" s="227" t="s">
        <v>7</v>
      </c>
      <c r="D163" s="227" t="s">
        <v>193</v>
      </c>
      <c r="E163" s="228" t="s">
        <v>3236</v>
      </c>
      <c r="F163" s="229" t="s">
        <v>3237</v>
      </c>
      <c r="G163" s="230" t="s">
        <v>926</v>
      </c>
      <c r="H163" s="231">
        <v>9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613</v>
      </c>
      <c r="AT163" s="238" t="s">
        <v>193</v>
      </c>
      <c r="AU163" s="238" t="s">
        <v>84</v>
      </c>
      <c r="AY163" s="18" t="s">
        <v>191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613</v>
      </c>
      <c r="BM163" s="238" t="s">
        <v>3238</v>
      </c>
    </row>
    <row r="164" spans="1:65" s="2" customFormat="1" ht="16.5" customHeight="1">
      <c r="A164" s="39"/>
      <c r="B164" s="40"/>
      <c r="C164" s="227" t="s">
        <v>350</v>
      </c>
      <c r="D164" s="227" t="s">
        <v>193</v>
      </c>
      <c r="E164" s="228" t="s">
        <v>3239</v>
      </c>
      <c r="F164" s="229" t="s">
        <v>3198</v>
      </c>
      <c r="G164" s="230" t="s">
        <v>926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613</v>
      </c>
      <c r="AT164" s="238" t="s">
        <v>193</v>
      </c>
      <c r="AU164" s="238" t="s">
        <v>84</v>
      </c>
      <c r="AY164" s="18" t="s">
        <v>191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613</v>
      </c>
      <c r="BM164" s="238" t="s">
        <v>3240</v>
      </c>
    </row>
    <row r="165" spans="1:65" s="2" customFormat="1" ht="16.5" customHeight="1">
      <c r="A165" s="39"/>
      <c r="B165" s="40"/>
      <c r="C165" s="227" t="s">
        <v>356</v>
      </c>
      <c r="D165" s="227" t="s">
        <v>193</v>
      </c>
      <c r="E165" s="228" t="s">
        <v>3241</v>
      </c>
      <c r="F165" s="229" t="s">
        <v>3188</v>
      </c>
      <c r="G165" s="230" t="s">
        <v>1534</v>
      </c>
      <c r="H165" s="294"/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613</v>
      </c>
      <c r="AT165" s="238" t="s">
        <v>193</v>
      </c>
      <c r="AU165" s="238" t="s">
        <v>84</v>
      </c>
      <c r="AY165" s="18" t="s">
        <v>191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613</v>
      </c>
      <c r="BM165" s="238" t="s">
        <v>3242</v>
      </c>
    </row>
    <row r="166" spans="1:65" s="2" customFormat="1" ht="16.5" customHeight="1">
      <c r="A166" s="39"/>
      <c r="B166" s="40"/>
      <c r="C166" s="227" t="s">
        <v>362</v>
      </c>
      <c r="D166" s="227" t="s">
        <v>193</v>
      </c>
      <c r="E166" s="228" t="s">
        <v>3243</v>
      </c>
      <c r="F166" s="229" t="s">
        <v>3191</v>
      </c>
      <c r="G166" s="230" t="s">
        <v>1534</v>
      </c>
      <c r="H166" s="294"/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613</v>
      </c>
      <c r="AT166" s="238" t="s">
        <v>193</v>
      </c>
      <c r="AU166" s="238" t="s">
        <v>84</v>
      </c>
      <c r="AY166" s="18" t="s">
        <v>191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613</v>
      </c>
      <c r="BM166" s="238" t="s">
        <v>3244</v>
      </c>
    </row>
    <row r="167" spans="1:63" s="12" customFormat="1" ht="25.9" customHeight="1">
      <c r="A167" s="12"/>
      <c r="B167" s="211"/>
      <c r="C167" s="212"/>
      <c r="D167" s="213" t="s">
        <v>75</v>
      </c>
      <c r="E167" s="214" t="s">
        <v>3245</v>
      </c>
      <c r="F167" s="214" t="s">
        <v>3246</v>
      </c>
      <c r="G167" s="212"/>
      <c r="H167" s="212"/>
      <c r="I167" s="215"/>
      <c r="J167" s="216">
        <f>BK167</f>
        <v>0</v>
      </c>
      <c r="K167" s="212"/>
      <c r="L167" s="217"/>
      <c r="M167" s="218"/>
      <c r="N167" s="219"/>
      <c r="O167" s="219"/>
      <c r="P167" s="220">
        <f>SUM(P168:P186)</f>
        <v>0</v>
      </c>
      <c r="Q167" s="219"/>
      <c r="R167" s="220">
        <f>SUM(R168:R186)</f>
        <v>0</v>
      </c>
      <c r="S167" s="219"/>
      <c r="T167" s="221">
        <f>SUM(T168:T186)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84</v>
      </c>
      <c r="AT167" s="223" t="s">
        <v>75</v>
      </c>
      <c r="AU167" s="223" t="s">
        <v>76</v>
      </c>
      <c r="AY167" s="222" t="s">
        <v>191</v>
      </c>
      <c r="BK167" s="224">
        <f>SUM(BK168:BK186)</f>
        <v>0</v>
      </c>
    </row>
    <row r="168" spans="1:65" s="2" customFormat="1" ht="16.5" customHeight="1">
      <c r="A168" s="39"/>
      <c r="B168" s="40"/>
      <c r="C168" s="227" t="s">
        <v>368</v>
      </c>
      <c r="D168" s="227" t="s">
        <v>193</v>
      </c>
      <c r="E168" s="228" t="s">
        <v>3247</v>
      </c>
      <c r="F168" s="229" t="s">
        <v>3248</v>
      </c>
      <c r="G168" s="230" t="s">
        <v>926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613</v>
      </c>
      <c r="AT168" s="238" t="s">
        <v>193</v>
      </c>
      <c r="AU168" s="238" t="s">
        <v>84</v>
      </c>
      <c r="AY168" s="18" t="s">
        <v>191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613</v>
      </c>
      <c r="BM168" s="238" t="s">
        <v>3249</v>
      </c>
    </row>
    <row r="169" spans="1:65" s="2" customFormat="1" ht="16.5" customHeight="1">
      <c r="A169" s="39"/>
      <c r="B169" s="40"/>
      <c r="C169" s="227" t="s">
        <v>373</v>
      </c>
      <c r="D169" s="227" t="s">
        <v>193</v>
      </c>
      <c r="E169" s="228" t="s">
        <v>3250</v>
      </c>
      <c r="F169" s="229" t="s">
        <v>3251</v>
      </c>
      <c r="G169" s="230" t="s">
        <v>926</v>
      </c>
      <c r="H169" s="231">
        <v>3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613</v>
      </c>
      <c r="AT169" s="238" t="s">
        <v>193</v>
      </c>
      <c r="AU169" s="238" t="s">
        <v>84</v>
      </c>
      <c r="AY169" s="18" t="s">
        <v>191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84</v>
      </c>
      <c r="BK169" s="239">
        <f>ROUND(I169*H169,2)</f>
        <v>0</v>
      </c>
      <c r="BL169" s="18" t="s">
        <v>613</v>
      </c>
      <c r="BM169" s="238" t="s">
        <v>3252</v>
      </c>
    </row>
    <row r="170" spans="1:65" s="2" customFormat="1" ht="16.5" customHeight="1">
      <c r="A170" s="39"/>
      <c r="B170" s="40"/>
      <c r="C170" s="227" t="s">
        <v>378</v>
      </c>
      <c r="D170" s="227" t="s">
        <v>193</v>
      </c>
      <c r="E170" s="228" t="s">
        <v>3253</v>
      </c>
      <c r="F170" s="229" t="s">
        <v>3254</v>
      </c>
      <c r="G170" s="230" t="s">
        <v>926</v>
      </c>
      <c r="H170" s="231">
        <v>11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613</v>
      </c>
      <c r="AT170" s="238" t="s">
        <v>193</v>
      </c>
      <c r="AU170" s="238" t="s">
        <v>84</v>
      </c>
      <c r="AY170" s="18" t="s">
        <v>191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84</v>
      </c>
      <c r="BK170" s="239">
        <f>ROUND(I170*H170,2)</f>
        <v>0</v>
      </c>
      <c r="BL170" s="18" t="s">
        <v>613</v>
      </c>
      <c r="BM170" s="238" t="s">
        <v>3255</v>
      </c>
    </row>
    <row r="171" spans="1:65" s="2" customFormat="1" ht="16.5" customHeight="1">
      <c r="A171" s="39"/>
      <c r="B171" s="40"/>
      <c r="C171" s="227" t="s">
        <v>382</v>
      </c>
      <c r="D171" s="227" t="s">
        <v>193</v>
      </c>
      <c r="E171" s="228" t="s">
        <v>3256</v>
      </c>
      <c r="F171" s="229" t="s">
        <v>3257</v>
      </c>
      <c r="G171" s="230" t="s">
        <v>926</v>
      </c>
      <c r="H171" s="231">
        <v>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613</v>
      </c>
      <c r="AT171" s="238" t="s">
        <v>193</v>
      </c>
      <c r="AU171" s="238" t="s">
        <v>84</v>
      </c>
      <c r="AY171" s="18" t="s">
        <v>191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613</v>
      </c>
      <c r="BM171" s="238" t="s">
        <v>3258</v>
      </c>
    </row>
    <row r="172" spans="1:65" s="2" customFormat="1" ht="16.5" customHeight="1">
      <c r="A172" s="39"/>
      <c r="B172" s="40"/>
      <c r="C172" s="227" t="s">
        <v>387</v>
      </c>
      <c r="D172" s="227" t="s">
        <v>193</v>
      </c>
      <c r="E172" s="228" t="s">
        <v>3259</v>
      </c>
      <c r="F172" s="229" t="s">
        <v>3260</v>
      </c>
      <c r="G172" s="230" t="s">
        <v>926</v>
      </c>
      <c r="H172" s="231">
        <v>7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613</v>
      </c>
      <c r="AT172" s="238" t="s">
        <v>193</v>
      </c>
      <c r="AU172" s="238" t="s">
        <v>84</v>
      </c>
      <c r="AY172" s="18" t="s">
        <v>191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613</v>
      </c>
      <c r="BM172" s="238" t="s">
        <v>3261</v>
      </c>
    </row>
    <row r="173" spans="1:65" s="2" customFormat="1" ht="16.5" customHeight="1">
      <c r="A173" s="39"/>
      <c r="B173" s="40"/>
      <c r="C173" s="227" t="s">
        <v>391</v>
      </c>
      <c r="D173" s="227" t="s">
        <v>193</v>
      </c>
      <c r="E173" s="228" t="s">
        <v>3262</v>
      </c>
      <c r="F173" s="229" t="s">
        <v>3263</v>
      </c>
      <c r="G173" s="230" t="s">
        <v>926</v>
      </c>
      <c r="H173" s="231">
        <v>1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613</v>
      </c>
      <c r="AT173" s="238" t="s">
        <v>193</v>
      </c>
      <c r="AU173" s="238" t="s">
        <v>84</v>
      </c>
      <c r="AY173" s="18" t="s">
        <v>191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84</v>
      </c>
      <c r="BK173" s="239">
        <f>ROUND(I173*H173,2)</f>
        <v>0</v>
      </c>
      <c r="BL173" s="18" t="s">
        <v>613</v>
      </c>
      <c r="BM173" s="238" t="s">
        <v>3264</v>
      </c>
    </row>
    <row r="174" spans="1:65" s="2" customFormat="1" ht="16.5" customHeight="1">
      <c r="A174" s="39"/>
      <c r="B174" s="40"/>
      <c r="C174" s="227" t="s">
        <v>397</v>
      </c>
      <c r="D174" s="227" t="s">
        <v>193</v>
      </c>
      <c r="E174" s="228" t="s">
        <v>3265</v>
      </c>
      <c r="F174" s="229" t="s">
        <v>3266</v>
      </c>
      <c r="G174" s="230" t="s">
        <v>926</v>
      </c>
      <c r="H174" s="231">
        <v>4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613</v>
      </c>
      <c r="AT174" s="238" t="s">
        <v>193</v>
      </c>
      <c r="AU174" s="238" t="s">
        <v>84</v>
      </c>
      <c r="AY174" s="18" t="s">
        <v>191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84</v>
      </c>
      <c r="BK174" s="239">
        <f>ROUND(I174*H174,2)</f>
        <v>0</v>
      </c>
      <c r="BL174" s="18" t="s">
        <v>613</v>
      </c>
      <c r="BM174" s="238" t="s">
        <v>3267</v>
      </c>
    </row>
    <row r="175" spans="1:65" s="2" customFormat="1" ht="16.5" customHeight="1">
      <c r="A175" s="39"/>
      <c r="B175" s="40"/>
      <c r="C175" s="227" t="s">
        <v>403</v>
      </c>
      <c r="D175" s="227" t="s">
        <v>193</v>
      </c>
      <c r="E175" s="228" t="s">
        <v>3268</v>
      </c>
      <c r="F175" s="229" t="s">
        <v>3269</v>
      </c>
      <c r="G175" s="230" t="s">
        <v>926</v>
      </c>
      <c r="H175" s="231">
        <v>10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613</v>
      </c>
      <c r="AT175" s="238" t="s">
        <v>193</v>
      </c>
      <c r="AU175" s="238" t="s">
        <v>84</v>
      </c>
      <c r="AY175" s="18" t="s">
        <v>191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613</v>
      </c>
      <c r="BM175" s="238" t="s">
        <v>3270</v>
      </c>
    </row>
    <row r="176" spans="1:65" s="2" customFormat="1" ht="16.5" customHeight="1">
      <c r="A176" s="39"/>
      <c r="B176" s="40"/>
      <c r="C176" s="227" t="s">
        <v>408</v>
      </c>
      <c r="D176" s="227" t="s">
        <v>193</v>
      </c>
      <c r="E176" s="228" t="s">
        <v>3271</v>
      </c>
      <c r="F176" s="229" t="s">
        <v>3272</v>
      </c>
      <c r="G176" s="230" t="s">
        <v>926</v>
      </c>
      <c r="H176" s="231">
        <v>60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613</v>
      </c>
      <c r="AT176" s="238" t="s">
        <v>193</v>
      </c>
      <c r="AU176" s="238" t="s">
        <v>84</v>
      </c>
      <c r="AY176" s="18" t="s">
        <v>191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84</v>
      </c>
      <c r="BK176" s="239">
        <f>ROUND(I176*H176,2)</f>
        <v>0</v>
      </c>
      <c r="BL176" s="18" t="s">
        <v>613</v>
      </c>
      <c r="BM176" s="238" t="s">
        <v>3273</v>
      </c>
    </row>
    <row r="177" spans="1:65" s="2" customFormat="1" ht="16.5" customHeight="1">
      <c r="A177" s="39"/>
      <c r="B177" s="40"/>
      <c r="C177" s="227" t="s">
        <v>418</v>
      </c>
      <c r="D177" s="227" t="s">
        <v>193</v>
      </c>
      <c r="E177" s="228" t="s">
        <v>3274</v>
      </c>
      <c r="F177" s="229" t="s">
        <v>3275</v>
      </c>
      <c r="G177" s="230" t="s">
        <v>926</v>
      </c>
      <c r="H177" s="231">
        <v>16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41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613</v>
      </c>
      <c r="AT177" s="238" t="s">
        <v>193</v>
      </c>
      <c r="AU177" s="238" t="s">
        <v>84</v>
      </c>
      <c r="AY177" s="18" t="s">
        <v>191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84</v>
      </c>
      <c r="BK177" s="239">
        <f>ROUND(I177*H177,2)</f>
        <v>0</v>
      </c>
      <c r="BL177" s="18" t="s">
        <v>613</v>
      </c>
      <c r="BM177" s="238" t="s">
        <v>3276</v>
      </c>
    </row>
    <row r="178" spans="1:65" s="2" customFormat="1" ht="16.5" customHeight="1">
      <c r="A178" s="39"/>
      <c r="B178" s="40"/>
      <c r="C178" s="227" t="s">
        <v>428</v>
      </c>
      <c r="D178" s="227" t="s">
        <v>193</v>
      </c>
      <c r="E178" s="228" t="s">
        <v>3277</v>
      </c>
      <c r="F178" s="229" t="s">
        <v>3278</v>
      </c>
      <c r="G178" s="230" t="s">
        <v>926</v>
      </c>
      <c r="H178" s="231">
        <v>21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613</v>
      </c>
      <c r="AT178" s="238" t="s">
        <v>193</v>
      </c>
      <c r="AU178" s="238" t="s">
        <v>84</v>
      </c>
      <c r="AY178" s="18" t="s">
        <v>191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613</v>
      </c>
      <c r="BM178" s="238" t="s">
        <v>3279</v>
      </c>
    </row>
    <row r="179" spans="1:65" s="2" customFormat="1" ht="16.5" customHeight="1">
      <c r="A179" s="39"/>
      <c r="B179" s="40"/>
      <c r="C179" s="227" t="s">
        <v>432</v>
      </c>
      <c r="D179" s="227" t="s">
        <v>193</v>
      </c>
      <c r="E179" s="228" t="s">
        <v>3280</v>
      </c>
      <c r="F179" s="229" t="s">
        <v>3281</v>
      </c>
      <c r="G179" s="230" t="s">
        <v>926</v>
      </c>
      <c r="H179" s="231">
        <v>3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613</v>
      </c>
      <c r="AT179" s="238" t="s">
        <v>193</v>
      </c>
      <c r="AU179" s="238" t="s">
        <v>84</v>
      </c>
      <c r="AY179" s="18" t="s">
        <v>191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84</v>
      </c>
      <c r="BK179" s="239">
        <f>ROUND(I179*H179,2)</f>
        <v>0</v>
      </c>
      <c r="BL179" s="18" t="s">
        <v>613</v>
      </c>
      <c r="BM179" s="238" t="s">
        <v>3282</v>
      </c>
    </row>
    <row r="180" spans="1:65" s="2" customFormat="1" ht="16.5" customHeight="1">
      <c r="A180" s="39"/>
      <c r="B180" s="40"/>
      <c r="C180" s="227" t="s">
        <v>442</v>
      </c>
      <c r="D180" s="227" t="s">
        <v>193</v>
      </c>
      <c r="E180" s="228" t="s">
        <v>3283</v>
      </c>
      <c r="F180" s="229" t="s">
        <v>3284</v>
      </c>
      <c r="G180" s="230" t="s">
        <v>926</v>
      </c>
      <c r="H180" s="231">
        <v>9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613</v>
      </c>
      <c r="AT180" s="238" t="s">
        <v>193</v>
      </c>
      <c r="AU180" s="238" t="s">
        <v>84</v>
      </c>
      <c r="AY180" s="18" t="s">
        <v>191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84</v>
      </c>
      <c r="BK180" s="239">
        <f>ROUND(I180*H180,2)</f>
        <v>0</v>
      </c>
      <c r="BL180" s="18" t="s">
        <v>613</v>
      </c>
      <c r="BM180" s="238" t="s">
        <v>3285</v>
      </c>
    </row>
    <row r="181" spans="1:65" s="2" customFormat="1" ht="16.5" customHeight="1">
      <c r="A181" s="39"/>
      <c r="B181" s="40"/>
      <c r="C181" s="227" t="s">
        <v>448</v>
      </c>
      <c r="D181" s="227" t="s">
        <v>193</v>
      </c>
      <c r="E181" s="228" t="s">
        <v>3286</v>
      </c>
      <c r="F181" s="229" t="s">
        <v>3287</v>
      </c>
      <c r="G181" s="230" t="s">
        <v>926</v>
      </c>
      <c r="H181" s="231">
        <v>5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613</v>
      </c>
      <c r="AT181" s="238" t="s">
        <v>193</v>
      </c>
      <c r="AU181" s="238" t="s">
        <v>84</v>
      </c>
      <c r="AY181" s="18" t="s">
        <v>191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613</v>
      </c>
      <c r="BM181" s="238" t="s">
        <v>3288</v>
      </c>
    </row>
    <row r="182" spans="1:65" s="2" customFormat="1" ht="16.5" customHeight="1">
      <c r="A182" s="39"/>
      <c r="B182" s="40"/>
      <c r="C182" s="227" t="s">
        <v>453</v>
      </c>
      <c r="D182" s="227" t="s">
        <v>193</v>
      </c>
      <c r="E182" s="228" t="s">
        <v>3289</v>
      </c>
      <c r="F182" s="229" t="s">
        <v>3290</v>
      </c>
      <c r="G182" s="230" t="s">
        <v>926</v>
      </c>
      <c r="H182" s="231">
        <v>41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613</v>
      </c>
      <c r="AT182" s="238" t="s">
        <v>193</v>
      </c>
      <c r="AU182" s="238" t="s">
        <v>84</v>
      </c>
      <c r="AY182" s="18" t="s">
        <v>191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613</v>
      </c>
      <c r="BM182" s="238" t="s">
        <v>3291</v>
      </c>
    </row>
    <row r="183" spans="1:65" s="2" customFormat="1" ht="16.5" customHeight="1">
      <c r="A183" s="39"/>
      <c r="B183" s="40"/>
      <c r="C183" s="227" t="s">
        <v>460</v>
      </c>
      <c r="D183" s="227" t="s">
        <v>193</v>
      </c>
      <c r="E183" s="228" t="s">
        <v>3292</v>
      </c>
      <c r="F183" s="229" t="s">
        <v>3293</v>
      </c>
      <c r="G183" s="230" t="s">
        <v>926</v>
      </c>
      <c r="H183" s="231">
        <v>16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613</v>
      </c>
      <c r="AT183" s="238" t="s">
        <v>193</v>
      </c>
      <c r="AU183" s="238" t="s">
        <v>84</v>
      </c>
      <c r="AY183" s="18" t="s">
        <v>191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84</v>
      </c>
      <c r="BK183" s="239">
        <f>ROUND(I183*H183,2)</f>
        <v>0</v>
      </c>
      <c r="BL183" s="18" t="s">
        <v>613</v>
      </c>
      <c r="BM183" s="238" t="s">
        <v>3294</v>
      </c>
    </row>
    <row r="184" spans="1:65" s="2" customFormat="1" ht="16.5" customHeight="1">
      <c r="A184" s="39"/>
      <c r="B184" s="40"/>
      <c r="C184" s="227" t="s">
        <v>467</v>
      </c>
      <c r="D184" s="227" t="s">
        <v>193</v>
      </c>
      <c r="E184" s="228" t="s">
        <v>3295</v>
      </c>
      <c r="F184" s="229" t="s">
        <v>3296</v>
      </c>
      <c r="G184" s="230" t="s">
        <v>926</v>
      </c>
      <c r="H184" s="231">
        <v>8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613</v>
      </c>
      <c r="AT184" s="238" t="s">
        <v>193</v>
      </c>
      <c r="AU184" s="238" t="s">
        <v>84</v>
      </c>
      <c r="AY184" s="18" t="s">
        <v>191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613</v>
      </c>
      <c r="BM184" s="238" t="s">
        <v>3297</v>
      </c>
    </row>
    <row r="185" spans="1:65" s="2" customFormat="1" ht="16.5" customHeight="1">
      <c r="A185" s="39"/>
      <c r="B185" s="40"/>
      <c r="C185" s="227" t="s">
        <v>474</v>
      </c>
      <c r="D185" s="227" t="s">
        <v>193</v>
      </c>
      <c r="E185" s="228" t="s">
        <v>3298</v>
      </c>
      <c r="F185" s="229" t="s">
        <v>3299</v>
      </c>
      <c r="G185" s="230" t="s">
        <v>926</v>
      </c>
      <c r="H185" s="231">
        <v>10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613</v>
      </c>
      <c r="AT185" s="238" t="s">
        <v>193</v>
      </c>
      <c r="AU185" s="238" t="s">
        <v>84</v>
      </c>
      <c r="AY185" s="18" t="s">
        <v>191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613</v>
      </c>
      <c r="BM185" s="238" t="s">
        <v>3300</v>
      </c>
    </row>
    <row r="186" spans="1:65" s="2" customFormat="1" ht="16.5" customHeight="1">
      <c r="A186" s="39"/>
      <c r="B186" s="40"/>
      <c r="C186" s="227" t="s">
        <v>478</v>
      </c>
      <c r="D186" s="227" t="s">
        <v>193</v>
      </c>
      <c r="E186" s="228" t="s">
        <v>3301</v>
      </c>
      <c r="F186" s="229" t="s">
        <v>3302</v>
      </c>
      <c r="G186" s="230" t="s">
        <v>926</v>
      </c>
      <c r="H186" s="231">
        <v>3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613</v>
      </c>
      <c r="AT186" s="238" t="s">
        <v>193</v>
      </c>
      <c r="AU186" s="238" t="s">
        <v>84</v>
      </c>
      <c r="AY186" s="18" t="s">
        <v>191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84</v>
      </c>
      <c r="BK186" s="239">
        <f>ROUND(I186*H186,2)</f>
        <v>0</v>
      </c>
      <c r="BL186" s="18" t="s">
        <v>613</v>
      </c>
      <c r="BM186" s="238" t="s">
        <v>3303</v>
      </c>
    </row>
    <row r="187" spans="1:63" s="12" customFormat="1" ht="25.9" customHeight="1">
      <c r="A187" s="12"/>
      <c r="B187" s="211"/>
      <c r="C187" s="212"/>
      <c r="D187" s="213" t="s">
        <v>75</v>
      </c>
      <c r="E187" s="214" t="s">
        <v>3304</v>
      </c>
      <c r="F187" s="214" t="s">
        <v>3305</v>
      </c>
      <c r="G187" s="212"/>
      <c r="H187" s="212"/>
      <c r="I187" s="215"/>
      <c r="J187" s="216">
        <f>BK187</f>
        <v>0</v>
      </c>
      <c r="K187" s="212"/>
      <c r="L187" s="217"/>
      <c r="M187" s="218"/>
      <c r="N187" s="219"/>
      <c r="O187" s="219"/>
      <c r="P187" s="220">
        <f>SUM(P188:P195)</f>
        <v>0</v>
      </c>
      <c r="Q187" s="219"/>
      <c r="R187" s="220">
        <f>SUM(R188:R195)</f>
        <v>0</v>
      </c>
      <c r="S187" s="219"/>
      <c r="T187" s="221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84</v>
      </c>
      <c r="AT187" s="223" t="s">
        <v>75</v>
      </c>
      <c r="AU187" s="223" t="s">
        <v>76</v>
      </c>
      <c r="AY187" s="222" t="s">
        <v>191</v>
      </c>
      <c r="BK187" s="224">
        <f>SUM(BK188:BK195)</f>
        <v>0</v>
      </c>
    </row>
    <row r="188" spans="1:65" s="2" customFormat="1" ht="21.75" customHeight="1">
      <c r="A188" s="39"/>
      <c r="B188" s="40"/>
      <c r="C188" s="227" t="s">
        <v>482</v>
      </c>
      <c r="D188" s="227" t="s">
        <v>193</v>
      </c>
      <c r="E188" s="228" t="s">
        <v>3306</v>
      </c>
      <c r="F188" s="229" t="s">
        <v>3307</v>
      </c>
      <c r="G188" s="230" t="s">
        <v>926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613</v>
      </c>
      <c r="AT188" s="238" t="s">
        <v>193</v>
      </c>
      <c r="AU188" s="238" t="s">
        <v>84</v>
      </c>
      <c r="AY188" s="18" t="s">
        <v>191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84</v>
      </c>
      <c r="BK188" s="239">
        <f>ROUND(I188*H188,2)</f>
        <v>0</v>
      </c>
      <c r="BL188" s="18" t="s">
        <v>613</v>
      </c>
      <c r="BM188" s="238" t="s">
        <v>3308</v>
      </c>
    </row>
    <row r="189" spans="1:65" s="2" customFormat="1" ht="16.5" customHeight="1">
      <c r="A189" s="39"/>
      <c r="B189" s="40"/>
      <c r="C189" s="227" t="s">
        <v>502</v>
      </c>
      <c r="D189" s="227" t="s">
        <v>193</v>
      </c>
      <c r="E189" s="228" t="s">
        <v>3309</v>
      </c>
      <c r="F189" s="229" t="s">
        <v>3310</v>
      </c>
      <c r="G189" s="230" t="s">
        <v>926</v>
      </c>
      <c r="H189" s="231">
        <v>7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613</v>
      </c>
      <c r="AT189" s="238" t="s">
        <v>193</v>
      </c>
      <c r="AU189" s="238" t="s">
        <v>84</v>
      </c>
      <c r="AY189" s="18" t="s">
        <v>191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613</v>
      </c>
      <c r="BM189" s="238" t="s">
        <v>3311</v>
      </c>
    </row>
    <row r="190" spans="1:65" s="2" customFormat="1" ht="37.8" customHeight="1">
      <c r="A190" s="39"/>
      <c r="B190" s="40"/>
      <c r="C190" s="227" t="s">
        <v>507</v>
      </c>
      <c r="D190" s="227" t="s">
        <v>193</v>
      </c>
      <c r="E190" s="228" t="s">
        <v>3312</v>
      </c>
      <c r="F190" s="229" t="s">
        <v>3313</v>
      </c>
      <c r="G190" s="230" t="s">
        <v>926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613</v>
      </c>
      <c r="AT190" s="238" t="s">
        <v>193</v>
      </c>
      <c r="AU190" s="238" t="s">
        <v>84</v>
      </c>
      <c r="AY190" s="18" t="s">
        <v>191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613</v>
      </c>
      <c r="BM190" s="238" t="s">
        <v>3314</v>
      </c>
    </row>
    <row r="191" spans="1:65" s="2" customFormat="1" ht="21.75" customHeight="1">
      <c r="A191" s="39"/>
      <c r="B191" s="40"/>
      <c r="C191" s="227" t="s">
        <v>513</v>
      </c>
      <c r="D191" s="227" t="s">
        <v>193</v>
      </c>
      <c r="E191" s="228" t="s">
        <v>3315</v>
      </c>
      <c r="F191" s="229" t="s">
        <v>3316</v>
      </c>
      <c r="G191" s="230" t="s">
        <v>926</v>
      </c>
      <c r="H191" s="231">
        <v>4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613</v>
      </c>
      <c r="AT191" s="238" t="s">
        <v>193</v>
      </c>
      <c r="AU191" s="238" t="s">
        <v>84</v>
      </c>
      <c r="AY191" s="18" t="s">
        <v>191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84</v>
      </c>
      <c r="BK191" s="239">
        <f>ROUND(I191*H191,2)</f>
        <v>0</v>
      </c>
      <c r="BL191" s="18" t="s">
        <v>613</v>
      </c>
      <c r="BM191" s="238" t="s">
        <v>3317</v>
      </c>
    </row>
    <row r="192" spans="1:65" s="2" customFormat="1" ht="24.15" customHeight="1">
      <c r="A192" s="39"/>
      <c r="B192" s="40"/>
      <c r="C192" s="227" t="s">
        <v>521</v>
      </c>
      <c r="D192" s="227" t="s">
        <v>193</v>
      </c>
      <c r="E192" s="228" t="s">
        <v>3318</v>
      </c>
      <c r="F192" s="229" t="s">
        <v>3319</v>
      </c>
      <c r="G192" s="230" t="s">
        <v>926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613</v>
      </c>
      <c r="AT192" s="238" t="s">
        <v>193</v>
      </c>
      <c r="AU192" s="238" t="s">
        <v>84</v>
      </c>
      <c r="AY192" s="18" t="s">
        <v>191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84</v>
      </c>
      <c r="BK192" s="239">
        <f>ROUND(I192*H192,2)</f>
        <v>0</v>
      </c>
      <c r="BL192" s="18" t="s">
        <v>613</v>
      </c>
      <c r="BM192" s="238" t="s">
        <v>3320</v>
      </c>
    </row>
    <row r="193" spans="1:65" s="2" customFormat="1" ht="16.5" customHeight="1">
      <c r="A193" s="39"/>
      <c r="B193" s="40"/>
      <c r="C193" s="227" t="s">
        <v>526</v>
      </c>
      <c r="D193" s="227" t="s">
        <v>193</v>
      </c>
      <c r="E193" s="228" t="s">
        <v>3321</v>
      </c>
      <c r="F193" s="229" t="s">
        <v>3322</v>
      </c>
      <c r="G193" s="230" t="s">
        <v>336</v>
      </c>
      <c r="H193" s="231">
        <v>2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613</v>
      </c>
      <c r="AT193" s="238" t="s">
        <v>193</v>
      </c>
      <c r="AU193" s="238" t="s">
        <v>84</v>
      </c>
      <c r="AY193" s="18" t="s">
        <v>191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613</v>
      </c>
      <c r="BM193" s="238" t="s">
        <v>3323</v>
      </c>
    </row>
    <row r="194" spans="1:65" s="2" customFormat="1" ht="16.5" customHeight="1">
      <c r="A194" s="39"/>
      <c r="B194" s="40"/>
      <c r="C194" s="227" t="s">
        <v>531</v>
      </c>
      <c r="D194" s="227" t="s">
        <v>193</v>
      </c>
      <c r="E194" s="228" t="s">
        <v>3324</v>
      </c>
      <c r="F194" s="229" t="s">
        <v>3325</v>
      </c>
      <c r="G194" s="230" t="s">
        <v>926</v>
      </c>
      <c r="H194" s="231">
        <v>9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613</v>
      </c>
      <c r="AT194" s="238" t="s">
        <v>193</v>
      </c>
      <c r="AU194" s="238" t="s">
        <v>84</v>
      </c>
      <c r="AY194" s="18" t="s">
        <v>191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613</v>
      </c>
      <c r="BM194" s="238" t="s">
        <v>3326</v>
      </c>
    </row>
    <row r="195" spans="1:65" s="2" customFormat="1" ht="16.5" customHeight="1">
      <c r="A195" s="39"/>
      <c r="B195" s="40"/>
      <c r="C195" s="227" t="s">
        <v>536</v>
      </c>
      <c r="D195" s="227" t="s">
        <v>193</v>
      </c>
      <c r="E195" s="228" t="s">
        <v>3327</v>
      </c>
      <c r="F195" s="229" t="s">
        <v>3328</v>
      </c>
      <c r="G195" s="230" t="s">
        <v>1</v>
      </c>
      <c r="H195" s="231">
        <v>7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613</v>
      </c>
      <c r="AT195" s="238" t="s">
        <v>193</v>
      </c>
      <c r="AU195" s="238" t="s">
        <v>84</v>
      </c>
      <c r="AY195" s="18" t="s">
        <v>191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84</v>
      </c>
      <c r="BK195" s="239">
        <f>ROUND(I195*H195,2)</f>
        <v>0</v>
      </c>
      <c r="BL195" s="18" t="s">
        <v>613</v>
      </c>
      <c r="BM195" s="238" t="s">
        <v>3329</v>
      </c>
    </row>
    <row r="196" spans="1:63" s="12" customFormat="1" ht="25.9" customHeight="1">
      <c r="A196" s="12"/>
      <c r="B196" s="211"/>
      <c r="C196" s="212"/>
      <c r="D196" s="213" t="s">
        <v>75</v>
      </c>
      <c r="E196" s="214" t="s">
        <v>3330</v>
      </c>
      <c r="F196" s="214" t="s">
        <v>3331</v>
      </c>
      <c r="G196" s="212"/>
      <c r="H196" s="212"/>
      <c r="I196" s="215"/>
      <c r="J196" s="216">
        <f>BK196</f>
        <v>0</v>
      </c>
      <c r="K196" s="212"/>
      <c r="L196" s="217"/>
      <c r="M196" s="218"/>
      <c r="N196" s="219"/>
      <c r="O196" s="219"/>
      <c r="P196" s="220">
        <f>SUM(P197:P212)</f>
        <v>0</v>
      </c>
      <c r="Q196" s="219"/>
      <c r="R196" s="220">
        <f>SUM(R197:R212)</f>
        <v>0</v>
      </c>
      <c r="S196" s="219"/>
      <c r="T196" s="221">
        <f>SUM(T197:T212)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2" t="s">
        <v>84</v>
      </c>
      <c r="AT196" s="223" t="s">
        <v>75</v>
      </c>
      <c r="AU196" s="223" t="s">
        <v>76</v>
      </c>
      <c r="AY196" s="222" t="s">
        <v>191</v>
      </c>
      <c r="BK196" s="224">
        <f>SUM(BK197:BK212)</f>
        <v>0</v>
      </c>
    </row>
    <row r="197" spans="1:65" s="2" customFormat="1" ht="16.5" customHeight="1">
      <c r="A197" s="39"/>
      <c r="B197" s="40"/>
      <c r="C197" s="227" t="s">
        <v>542</v>
      </c>
      <c r="D197" s="227" t="s">
        <v>193</v>
      </c>
      <c r="E197" s="228" t="s">
        <v>3332</v>
      </c>
      <c r="F197" s="229" t="s">
        <v>3333</v>
      </c>
      <c r="G197" s="230" t="s">
        <v>926</v>
      </c>
      <c r="H197" s="231">
        <v>11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41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613</v>
      </c>
      <c r="AT197" s="238" t="s">
        <v>193</v>
      </c>
      <c r="AU197" s="238" t="s">
        <v>84</v>
      </c>
      <c r="AY197" s="18" t="s">
        <v>191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84</v>
      </c>
      <c r="BK197" s="239">
        <f>ROUND(I197*H197,2)</f>
        <v>0</v>
      </c>
      <c r="BL197" s="18" t="s">
        <v>613</v>
      </c>
      <c r="BM197" s="238" t="s">
        <v>3334</v>
      </c>
    </row>
    <row r="198" spans="1:65" s="2" customFormat="1" ht="16.5" customHeight="1">
      <c r="A198" s="39"/>
      <c r="B198" s="40"/>
      <c r="C198" s="227" t="s">
        <v>546</v>
      </c>
      <c r="D198" s="227" t="s">
        <v>193</v>
      </c>
      <c r="E198" s="228" t="s">
        <v>3335</v>
      </c>
      <c r="F198" s="229" t="s">
        <v>3336</v>
      </c>
      <c r="G198" s="230" t="s">
        <v>926</v>
      </c>
      <c r="H198" s="231">
        <v>3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613</v>
      </c>
      <c r="AT198" s="238" t="s">
        <v>193</v>
      </c>
      <c r="AU198" s="238" t="s">
        <v>84</v>
      </c>
      <c r="AY198" s="18" t="s">
        <v>191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613</v>
      </c>
      <c r="BM198" s="238" t="s">
        <v>3337</v>
      </c>
    </row>
    <row r="199" spans="1:65" s="2" customFormat="1" ht="16.5" customHeight="1">
      <c r="A199" s="39"/>
      <c r="B199" s="40"/>
      <c r="C199" s="227" t="s">
        <v>552</v>
      </c>
      <c r="D199" s="227" t="s">
        <v>193</v>
      </c>
      <c r="E199" s="228" t="s">
        <v>3338</v>
      </c>
      <c r="F199" s="229" t="s">
        <v>3339</v>
      </c>
      <c r="G199" s="230" t="s">
        <v>926</v>
      </c>
      <c r="H199" s="231">
        <v>2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41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613</v>
      </c>
      <c r="AT199" s="238" t="s">
        <v>193</v>
      </c>
      <c r="AU199" s="238" t="s">
        <v>84</v>
      </c>
      <c r="AY199" s="18" t="s">
        <v>191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84</v>
      </c>
      <c r="BK199" s="239">
        <f>ROUND(I199*H199,2)</f>
        <v>0</v>
      </c>
      <c r="BL199" s="18" t="s">
        <v>613</v>
      </c>
      <c r="BM199" s="238" t="s">
        <v>3340</v>
      </c>
    </row>
    <row r="200" spans="1:65" s="2" customFormat="1" ht="16.5" customHeight="1">
      <c r="A200" s="39"/>
      <c r="B200" s="40"/>
      <c r="C200" s="227" t="s">
        <v>557</v>
      </c>
      <c r="D200" s="227" t="s">
        <v>193</v>
      </c>
      <c r="E200" s="228" t="s">
        <v>3341</v>
      </c>
      <c r="F200" s="229" t="s">
        <v>3342</v>
      </c>
      <c r="G200" s="230" t="s">
        <v>926</v>
      </c>
      <c r="H200" s="231">
        <v>2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613</v>
      </c>
      <c r="AT200" s="238" t="s">
        <v>193</v>
      </c>
      <c r="AU200" s="238" t="s">
        <v>84</v>
      </c>
      <c r="AY200" s="18" t="s">
        <v>191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613</v>
      </c>
      <c r="BM200" s="238" t="s">
        <v>3343</v>
      </c>
    </row>
    <row r="201" spans="1:65" s="2" customFormat="1" ht="16.5" customHeight="1">
      <c r="A201" s="39"/>
      <c r="B201" s="40"/>
      <c r="C201" s="227" t="s">
        <v>566</v>
      </c>
      <c r="D201" s="227" t="s">
        <v>193</v>
      </c>
      <c r="E201" s="228" t="s">
        <v>3344</v>
      </c>
      <c r="F201" s="229" t="s">
        <v>3345</v>
      </c>
      <c r="G201" s="230" t="s">
        <v>926</v>
      </c>
      <c r="H201" s="231">
        <v>0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613</v>
      </c>
      <c r="AT201" s="238" t="s">
        <v>193</v>
      </c>
      <c r="AU201" s="238" t="s">
        <v>84</v>
      </c>
      <c r="AY201" s="18" t="s">
        <v>191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84</v>
      </c>
      <c r="BK201" s="239">
        <f>ROUND(I201*H201,2)</f>
        <v>0</v>
      </c>
      <c r="BL201" s="18" t="s">
        <v>613</v>
      </c>
      <c r="BM201" s="238" t="s">
        <v>3346</v>
      </c>
    </row>
    <row r="202" spans="1:65" s="2" customFormat="1" ht="16.5" customHeight="1">
      <c r="A202" s="39"/>
      <c r="B202" s="40"/>
      <c r="C202" s="227" t="s">
        <v>572</v>
      </c>
      <c r="D202" s="227" t="s">
        <v>193</v>
      </c>
      <c r="E202" s="228" t="s">
        <v>3344</v>
      </c>
      <c r="F202" s="229" t="s">
        <v>3345</v>
      </c>
      <c r="G202" s="230" t="s">
        <v>926</v>
      </c>
      <c r="H202" s="231">
        <v>0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613</v>
      </c>
      <c r="AT202" s="238" t="s">
        <v>193</v>
      </c>
      <c r="AU202" s="238" t="s">
        <v>84</v>
      </c>
      <c r="AY202" s="18" t="s">
        <v>191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613</v>
      </c>
      <c r="BM202" s="238" t="s">
        <v>3347</v>
      </c>
    </row>
    <row r="203" spans="1:65" s="2" customFormat="1" ht="16.5" customHeight="1">
      <c r="A203" s="39"/>
      <c r="B203" s="40"/>
      <c r="C203" s="227" t="s">
        <v>578</v>
      </c>
      <c r="D203" s="227" t="s">
        <v>193</v>
      </c>
      <c r="E203" s="228" t="s">
        <v>3344</v>
      </c>
      <c r="F203" s="229" t="s">
        <v>3345</v>
      </c>
      <c r="G203" s="230" t="s">
        <v>926</v>
      </c>
      <c r="H203" s="231">
        <v>0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41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613</v>
      </c>
      <c r="AT203" s="238" t="s">
        <v>193</v>
      </c>
      <c r="AU203" s="238" t="s">
        <v>84</v>
      </c>
      <c r="AY203" s="18" t="s">
        <v>191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84</v>
      </c>
      <c r="BK203" s="239">
        <f>ROUND(I203*H203,2)</f>
        <v>0</v>
      </c>
      <c r="BL203" s="18" t="s">
        <v>613</v>
      </c>
      <c r="BM203" s="238" t="s">
        <v>3348</v>
      </c>
    </row>
    <row r="204" spans="1:65" s="2" customFormat="1" ht="16.5" customHeight="1">
      <c r="A204" s="39"/>
      <c r="B204" s="40"/>
      <c r="C204" s="227" t="s">
        <v>584</v>
      </c>
      <c r="D204" s="227" t="s">
        <v>193</v>
      </c>
      <c r="E204" s="228" t="s">
        <v>3344</v>
      </c>
      <c r="F204" s="229" t="s">
        <v>3345</v>
      </c>
      <c r="G204" s="230" t="s">
        <v>926</v>
      </c>
      <c r="H204" s="231">
        <v>0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41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613</v>
      </c>
      <c r="AT204" s="238" t="s">
        <v>193</v>
      </c>
      <c r="AU204" s="238" t="s">
        <v>84</v>
      </c>
      <c r="AY204" s="18" t="s">
        <v>191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613</v>
      </c>
      <c r="BM204" s="238" t="s">
        <v>3349</v>
      </c>
    </row>
    <row r="205" spans="1:65" s="2" customFormat="1" ht="16.5" customHeight="1">
      <c r="A205" s="39"/>
      <c r="B205" s="40"/>
      <c r="C205" s="227" t="s">
        <v>590</v>
      </c>
      <c r="D205" s="227" t="s">
        <v>193</v>
      </c>
      <c r="E205" s="228" t="s">
        <v>3344</v>
      </c>
      <c r="F205" s="229" t="s">
        <v>3345</v>
      </c>
      <c r="G205" s="230" t="s">
        <v>926</v>
      </c>
      <c r="H205" s="231">
        <v>0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613</v>
      </c>
      <c r="AT205" s="238" t="s">
        <v>193</v>
      </c>
      <c r="AU205" s="238" t="s">
        <v>84</v>
      </c>
      <c r="AY205" s="18" t="s">
        <v>191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84</v>
      </c>
      <c r="BK205" s="239">
        <f>ROUND(I205*H205,2)</f>
        <v>0</v>
      </c>
      <c r="BL205" s="18" t="s">
        <v>613</v>
      </c>
      <c r="BM205" s="238" t="s">
        <v>3350</v>
      </c>
    </row>
    <row r="206" spans="1:65" s="2" customFormat="1" ht="16.5" customHeight="1">
      <c r="A206" s="39"/>
      <c r="B206" s="40"/>
      <c r="C206" s="227" t="s">
        <v>599</v>
      </c>
      <c r="D206" s="227" t="s">
        <v>193</v>
      </c>
      <c r="E206" s="228" t="s">
        <v>3344</v>
      </c>
      <c r="F206" s="229" t="s">
        <v>3345</v>
      </c>
      <c r="G206" s="230" t="s">
        <v>926</v>
      </c>
      <c r="H206" s="231">
        <v>0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613</v>
      </c>
      <c r="AT206" s="238" t="s">
        <v>193</v>
      </c>
      <c r="AU206" s="238" t="s">
        <v>84</v>
      </c>
      <c r="AY206" s="18" t="s">
        <v>191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84</v>
      </c>
      <c r="BK206" s="239">
        <f>ROUND(I206*H206,2)</f>
        <v>0</v>
      </c>
      <c r="BL206" s="18" t="s">
        <v>613</v>
      </c>
      <c r="BM206" s="238" t="s">
        <v>3351</v>
      </c>
    </row>
    <row r="207" spans="1:65" s="2" customFormat="1" ht="16.5" customHeight="1">
      <c r="A207" s="39"/>
      <c r="B207" s="40"/>
      <c r="C207" s="227" t="s">
        <v>605</v>
      </c>
      <c r="D207" s="227" t="s">
        <v>193</v>
      </c>
      <c r="E207" s="228" t="s">
        <v>3344</v>
      </c>
      <c r="F207" s="229" t="s">
        <v>3345</v>
      </c>
      <c r="G207" s="230" t="s">
        <v>926</v>
      </c>
      <c r="H207" s="231">
        <v>0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41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613</v>
      </c>
      <c r="AT207" s="238" t="s">
        <v>193</v>
      </c>
      <c r="AU207" s="238" t="s">
        <v>84</v>
      </c>
      <c r="AY207" s="18" t="s">
        <v>191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84</v>
      </c>
      <c r="BK207" s="239">
        <f>ROUND(I207*H207,2)</f>
        <v>0</v>
      </c>
      <c r="BL207" s="18" t="s">
        <v>613</v>
      </c>
      <c r="BM207" s="238" t="s">
        <v>3352</v>
      </c>
    </row>
    <row r="208" spans="1:65" s="2" customFormat="1" ht="16.5" customHeight="1">
      <c r="A208" s="39"/>
      <c r="B208" s="40"/>
      <c r="C208" s="227" t="s">
        <v>609</v>
      </c>
      <c r="D208" s="227" t="s">
        <v>193</v>
      </c>
      <c r="E208" s="228" t="s">
        <v>3353</v>
      </c>
      <c r="F208" s="229" t="s">
        <v>3354</v>
      </c>
      <c r="G208" s="230" t="s">
        <v>926</v>
      </c>
      <c r="H208" s="231">
        <v>1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613</v>
      </c>
      <c r="AT208" s="238" t="s">
        <v>193</v>
      </c>
      <c r="AU208" s="238" t="s">
        <v>84</v>
      </c>
      <c r="AY208" s="18" t="s">
        <v>191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84</v>
      </c>
      <c r="BK208" s="239">
        <f>ROUND(I208*H208,2)</f>
        <v>0</v>
      </c>
      <c r="BL208" s="18" t="s">
        <v>613</v>
      </c>
      <c r="BM208" s="238" t="s">
        <v>3355</v>
      </c>
    </row>
    <row r="209" spans="1:65" s="2" customFormat="1" ht="16.5" customHeight="1">
      <c r="A209" s="39"/>
      <c r="B209" s="40"/>
      <c r="C209" s="227" t="s">
        <v>613</v>
      </c>
      <c r="D209" s="227" t="s">
        <v>193</v>
      </c>
      <c r="E209" s="228" t="s">
        <v>3356</v>
      </c>
      <c r="F209" s="229" t="s">
        <v>3357</v>
      </c>
      <c r="G209" s="230" t="s">
        <v>926</v>
      </c>
      <c r="H209" s="231">
        <v>2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613</v>
      </c>
      <c r="AT209" s="238" t="s">
        <v>193</v>
      </c>
      <c r="AU209" s="238" t="s">
        <v>84</v>
      </c>
      <c r="AY209" s="18" t="s">
        <v>191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84</v>
      </c>
      <c r="BK209" s="239">
        <f>ROUND(I209*H209,2)</f>
        <v>0</v>
      </c>
      <c r="BL209" s="18" t="s">
        <v>613</v>
      </c>
      <c r="BM209" s="238" t="s">
        <v>3358</v>
      </c>
    </row>
    <row r="210" spans="1:65" s="2" customFormat="1" ht="16.5" customHeight="1">
      <c r="A210" s="39"/>
      <c r="B210" s="40"/>
      <c r="C210" s="227" t="s">
        <v>625</v>
      </c>
      <c r="D210" s="227" t="s">
        <v>193</v>
      </c>
      <c r="E210" s="228" t="s">
        <v>3359</v>
      </c>
      <c r="F210" s="229" t="s">
        <v>3360</v>
      </c>
      <c r="G210" s="230" t="s">
        <v>926</v>
      </c>
      <c r="H210" s="231">
        <v>6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41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613</v>
      </c>
      <c r="AT210" s="238" t="s">
        <v>193</v>
      </c>
      <c r="AU210" s="238" t="s">
        <v>84</v>
      </c>
      <c r="AY210" s="18" t="s">
        <v>191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84</v>
      </c>
      <c r="BK210" s="239">
        <f>ROUND(I210*H210,2)</f>
        <v>0</v>
      </c>
      <c r="BL210" s="18" t="s">
        <v>613</v>
      </c>
      <c r="BM210" s="238" t="s">
        <v>3361</v>
      </c>
    </row>
    <row r="211" spans="1:65" s="2" customFormat="1" ht="16.5" customHeight="1">
      <c r="A211" s="39"/>
      <c r="B211" s="40"/>
      <c r="C211" s="227" t="s">
        <v>631</v>
      </c>
      <c r="D211" s="227" t="s">
        <v>193</v>
      </c>
      <c r="E211" s="228" t="s">
        <v>3362</v>
      </c>
      <c r="F211" s="229" t="s">
        <v>3188</v>
      </c>
      <c r="G211" s="230" t="s">
        <v>1534</v>
      </c>
      <c r="H211" s="294"/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613</v>
      </c>
      <c r="AT211" s="238" t="s">
        <v>193</v>
      </c>
      <c r="AU211" s="238" t="s">
        <v>84</v>
      </c>
      <c r="AY211" s="18" t="s">
        <v>191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84</v>
      </c>
      <c r="BK211" s="239">
        <f>ROUND(I211*H211,2)</f>
        <v>0</v>
      </c>
      <c r="BL211" s="18" t="s">
        <v>613</v>
      </c>
      <c r="BM211" s="238" t="s">
        <v>3363</v>
      </c>
    </row>
    <row r="212" spans="1:65" s="2" customFormat="1" ht="16.5" customHeight="1">
      <c r="A212" s="39"/>
      <c r="B212" s="40"/>
      <c r="C212" s="227" t="s">
        <v>636</v>
      </c>
      <c r="D212" s="227" t="s">
        <v>193</v>
      </c>
      <c r="E212" s="228" t="s">
        <v>3364</v>
      </c>
      <c r="F212" s="229" t="s">
        <v>3191</v>
      </c>
      <c r="G212" s="230" t="s">
        <v>1534</v>
      </c>
      <c r="H212" s="294"/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613</v>
      </c>
      <c r="AT212" s="238" t="s">
        <v>193</v>
      </c>
      <c r="AU212" s="238" t="s">
        <v>84</v>
      </c>
      <c r="AY212" s="18" t="s">
        <v>191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613</v>
      </c>
      <c r="BM212" s="238" t="s">
        <v>3365</v>
      </c>
    </row>
    <row r="213" spans="1:63" s="12" customFormat="1" ht="25.9" customHeight="1">
      <c r="A213" s="12"/>
      <c r="B213" s="211"/>
      <c r="C213" s="212"/>
      <c r="D213" s="213" t="s">
        <v>75</v>
      </c>
      <c r="E213" s="214" t="s">
        <v>3366</v>
      </c>
      <c r="F213" s="214" t="s">
        <v>3367</v>
      </c>
      <c r="G213" s="212"/>
      <c r="H213" s="212"/>
      <c r="I213" s="215"/>
      <c r="J213" s="216">
        <f>BK213</f>
        <v>0</v>
      </c>
      <c r="K213" s="212"/>
      <c r="L213" s="217"/>
      <c r="M213" s="218"/>
      <c r="N213" s="219"/>
      <c r="O213" s="219"/>
      <c r="P213" s="220">
        <f>SUM(P214:P226)</f>
        <v>0</v>
      </c>
      <c r="Q213" s="219"/>
      <c r="R213" s="220">
        <f>SUM(R214:R226)</f>
        <v>0</v>
      </c>
      <c r="S213" s="219"/>
      <c r="T213" s="221">
        <f>SUM(T214:T226)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2" t="s">
        <v>84</v>
      </c>
      <c r="AT213" s="223" t="s">
        <v>75</v>
      </c>
      <c r="AU213" s="223" t="s">
        <v>76</v>
      </c>
      <c r="AY213" s="222" t="s">
        <v>191</v>
      </c>
      <c r="BK213" s="224">
        <f>SUM(BK214:BK226)</f>
        <v>0</v>
      </c>
    </row>
    <row r="214" spans="1:65" s="2" customFormat="1" ht="16.5" customHeight="1">
      <c r="A214" s="39"/>
      <c r="B214" s="40"/>
      <c r="C214" s="227" t="s">
        <v>640</v>
      </c>
      <c r="D214" s="227" t="s">
        <v>193</v>
      </c>
      <c r="E214" s="228" t="s">
        <v>3368</v>
      </c>
      <c r="F214" s="229" t="s">
        <v>3369</v>
      </c>
      <c r="G214" s="230" t="s">
        <v>336</v>
      </c>
      <c r="H214" s="231">
        <v>40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41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613</v>
      </c>
      <c r="AT214" s="238" t="s">
        <v>193</v>
      </c>
      <c r="AU214" s="238" t="s">
        <v>84</v>
      </c>
      <c r="AY214" s="18" t="s">
        <v>191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84</v>
      </c>
      <c r="BK214" s="239">
        <f>ROUND(I214*H214,2)</f>
        <v>0</v>
      </c>
      <c r="BL214" s="18" t="s">
        <v>613</v>
      </c>
      <c r="BM214" s="238" t="s">
        <v>3370</v>
      </c>
    </row>
    <row r="215" spans="1:65" s="2" customFormat="1" ht="16.5" customHeight="1">
      <c r="A215" s="39"/>
      <c r="B215" s="40"/>
      <c r="C215" s="227" t="s">
        <v>644</v>
      </c>
      <c r="D215" s="227" t="s">
        <v>193</v>
      </c>
      <c r="E215" s="228" t="s">
        <v>3371</v>
      </c>
      <c r="F215" s="229" t="s">
        <v>3372</v>
      </c>
      <c r="G215" s="230" t="s">
        <v>926</v>
      </c>
      <c r="H215" s="231">
        <v>150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41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613</v>
      </c>
      <c r="AT215" s="238" t="s">
        <v>193</v>
      </c>
      <c r="AU215" s="238" t="s">
        <v>84</v>
      </c>
      <c r="AY215" s="18" t="s">
        <v>191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84</v>
      </c>
      <c r="BK215" s="239">
        <f>ROUND(I215*H215,2)</f>
        <v>0</v>
      </c>
      <c r="BL215" s="18" t="s">
        <v>613</v>
      </c>
      <c r="BM215" s="238" t="s">
        <v>3373</v>
      </c>
    </row>
    <row r="216" spans="1:65" s="2" customFormat="1" ht="16.5" customHeight="1">
      <c r="A216" s="39"/>
      <c r="B216" s="40"/>
      <c r="C216" s="227" t="s">
        <v>648</v>
      </c>
      <c r="D216" s="227" t="s">
        <v>193</v>
      </c>
      <c r="E216" s="228" t="s">
        <v>3374</v>
      </c>
      <c r="F216" s="229" t="s">
        <v>3375</v>
      </c>
      <c r="G216" s="230" t="s">
        <v>926</v>
      </c>
      <c r="H216" s="231">
        <v>110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41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613</v>
      </c>
      <c r="AT216" s="238" t="s">
        <v>193</v>
      </c>
      <c r="AU216" s="238" t="s">
        <v>84</v>
      </c>
      <c r="AY216" s="18" t="s">
        <v>191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84</v>
      </c>
      <c r="BK216" s="239">
        <f>ROUND(I216*H216,2)</f>
        <v>0</v>
      </c>
      <c r="BL216" s="18" t="s">
        <v>613</v>
      </c>
      <c r="BM216" s="238" t="s">
        <v>3376</v>
      </c>
    </row>
    <row r="217" spans="1:65" s="2" customFormat="1" ht="16.5" customHeight="1">
      <c r="A217" s="39"/>
      <c r="B217" s="40"/>
      <c r="C217" s="227" t="s">
        <v>652</v>
      </c>
      <c r="D217" s="227" t="s">
        <v>193</v>
      </c>
      <c r="E217" s="228" t="s">
        <v>3377</v>
      </c>
      <c r="F217" s="229" t="s">
        <v>3378</v>
      </c>
      <c r="G217" s="230" t="s">
        <v>926</v>
      </c>
      <c r="H217" s="231">
        <v>100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613</v>
      </c>
      <c r="AT217" s="238" t="s">
        <v>193</v>
      </c>
      <c r="AU217" s="238" t="s">
        <v>84</v>
      </c>
      <c r="AY217" s="18" t="s">
        <v>191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84</v>
      </c>
      <c r="BK217" s="239">
        <f>ROUND(I217*H217,2)</f>
        <v>0</v>
      </c>
      <c r="BL217" s="18" t="s">
        <v>613</v>
      </c>
      <c r="BM217" s="238" t="s">
        <v>3379</v>
      </c>
    </row>
    <row r="218" spans="1:65" s="2" customFormat="1" ht="16.5" customHeight="1">
      <c r="A218" s="39"/>
      <c r="B218" s="40"/>
      <c r="C218" s="227" t="s">
        <v>656</v>
      </c>
      <c r="D218" s="227" t="s">
        <v>193</v>
      </c>
      <c r="E218" s="228" t="s">
        <v>3380</v>
      </c>
      <c r="F218" s="229" t="s">
        <v>3381</v>
      </c>
      <c r="G218" s="230" t="s">
        <v>336</v>
      </c>
      <c r="H218" s="231">
        <v>500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41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613</v>
      </c>
      <c r="AT218" s="238" t="s">
        <v>193</v>
      </c>
      <c r="AU218" s="238" t="s">
        <v>84</v>
      </c>
      <c r="AY218" s="18" t="s">
        <v>191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613</v>
      </c>
      <c r="BM218" s="238" t="s">
        <v>3382</v>
      </c>
    </row>
    <row r="219" spans="1:65" s="2" customFormat="1" ht="16.5" customHeight="1">
      <c r="A219" s="39"/>
      <c r="B219" s="40"/>
      <c r="C219" s="227" t="s">
        <v>661</v>
      </c>
      <c r="D219" s="227" t="s">
        <v>193</v>
      </c>
      <c r="E219" s="228" t="s">
        <v>3383</v>
      </c>
      <c r="F219" s="229" t="s">
        <v>3384</v>
      </c>
      <c r="G219" s="230" t="s">
        <v>336</v>
      </c>
      <c r="H219" s="231">
        <v>100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41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613</v>
      </c>
      <c r="AT219" s="238" t="s">
        <v>193</v>
      </c>
      <c r="AU219" s="238" t="s">
        <v>84</v>
      </c>
      <c r="AY219" s="18" t="s">
        <v>191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84</v>
      </c>
      <c r="BK219" s="239">
        <f>ROUND(I219*H219,2)</f>
        <v>0</v>
      </c>
      <c r="BL219" s="18" t="s">
        <v>613</v>
      </c>
      <c r="BM219" s="238" t="s">
        <v>3385</v>
      </c>
    </row>
    <row r="220" spans="1:65" s="2" customFormat="1" ht="16.5" customHeight="1">
      <c r="A220" s="39"/>
      <c r="B220" s="40"/>
      <c r="C220" s="227" t="s">
        <v>665</v>
      </c>
      <c r="D220" s="227" t="s">
        <v>193</v>
      </c>
      <c r="E220" s="228" t="s">
        <v>3386</v>
      </c>
      <c r="F220" s="229" t="s">
        <v>3387</v>
      </c>
      <c r="G220" s="230" t="s">
        <v>336</v>
      </c>
      <c r="H220" s="231">
        <v>400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41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613</v>
      </c>
      <c r="AT220" s="238" t="s">
        <v>193</v>
      </c>
      <c r="AU220" s="238" t="s">
        <v>84</v>
      </c>
      <c r="AY220" s="18" t="s">
        <v>191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613</v>
      </c>
      <c r="BM220" s="238" t="s">
        <v>3388</v>
      </c>
    </row>
    <row r="221" spans="1:65" s="2" customFormat="1" ht="16.5" customHeight="1">
      <c r="A221" s="39"/>
      <c r="B221" s="40"/>
      <c r="C221" s="227" t="s">
        <v>670</v>
      </c>
      <c r="D221" s="227" t="s">
        <v>193</v>
      </c>
      <c r="E221" s="228" t="s">
        <v>3389</v>
      </c>
      <c r="F221" s="229" t="s">
        <v>3390</v>
      </c>
      <c r="G221" s="230" t="s">
        <v>336</v>
      </c>
      <c r="H221" s="231">
        <v>100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41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613</v>
      </c>
      <c r="AT221" s="238" t="s">
        <v>193</v>
      </c>
      <c r="AU221" s="238" t="s">
        <v>84</v>
      </c>
      <c r="AY221" s="18" t="s">
        <v>191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84</v>
      </c>
      <c r="BK221" s="239">
        <f>ROUND(I221*H221,2)</f>
        <v>0</v>
      </c>
      <c r="BL221" s="18" t="s">
        <v>613</v>
      </c>
      <c r="BM221" s="238" t="s">
        <v>3391</v>
      </c>
    </row>
    <row r="222" spans="1:65" s="2" customFormat="1" ht="16.5" customHeight="1">
      <c r="A222" s="39"/>
      <c r="B222" s="40"/>
      <c r="C222" s="227" t="s">
        <v>674</v>
      </c>
      <c r="D222" s="227" t="s">
        <v>193</v>
      </c>
      <c r="E222" s="228" t="s">
        <v>3392</v>
      </c>
      <c r="F222" s="229" t="s">
        <v>3393</v>
      </c>
      <c r="G222" s="230" t="s">
        <v>926</v>
      </c>
      <c r="H222" s="231">
        <v>5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41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613</v>
      </c>
      <c r="AT222" s="238" t="s">
        <v>193</v>
      </c>
      <c r="AU222" s="238" t="s">
        <v>84</v>
      </c>
      <c r="AY222" s="18" t="s">
        <v>191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84</v>
      </c>
      <c r="BK222" s="239">
        <f>ROUND(I222*H222,2)</f>
        <v>0</v>
      </c>
      <c r="BL222" s="18" t="s">
        <v>613</v>
      </c>
      <c r="BM222" s="238" t="s">
        <v>3394</v>
      </c>
    </row>
    <row r="223" spans="1:65" s="2" customFormat="1" ht="16.5" customHeight="1">
      <c r="A223" s="39"/>
      <c r="B223" s="40"/>
      <c r="C223" s="227" t="s">
        <v>678</v>
      </c>
      <c r="D223" s="227" t="s">
        <v>193</v>
      </c>
      <c r="E223" s="228" t="s">
        <v>3395</v>
      </c>
      <c r="F223" s="229" t="s">
        <v>3396</v>
      </c>
      <c r="G223" s="230" t="s">
        <v>926</v>
      </c>
      <c r="H223" s="231">
        <v>5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41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613</v>
      </c>
      <c r="AT223" s="238" t="s">
        <v>193</v>
      </c>
      <c r="AU223" s="238" t="s">
        <v>84</v>
      </c>
      <c r="AY223" s="18" t="s">
        <v>191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84</v>
      </c>
      <c r="BK223" s="239">
        <f>ROUND(I223*H223,2)</f>
        <v>0</v>
      </c>
      <c r="BL223" s="18" t="s">
        <v>613</v>
      </c>
      <c r="BM223" s="238" t="s">
        <v>3397</v>
      </c>
    </row>
    <row r="224" spans="1:65" s="2" customFormat="1" ht="16.5" customHeight="1">
      <c r="A224" s="39"/>
      <c r="B224" s="40"/>
      <c r="C224" s="227" t="s">
        <v>720</v>
      </c>
      <c r="D224" s="227" t="s">
        <v>193</v>
      </c>
      <c r="E224" s="228" t="s">
        <v>3398</v>
      </c>
      <c r="F224" s="229" t="s">
        <v>3399</v>
      </c>
      <c r="G224" s="230" t="s">
        <v>995</v>
      </c>
      <c r="H224" s="231">
        <v>1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613</v>
      </c>
      <c r="AT224" s="238" t="s">
        <v>193</v>
      </c>
      <c r="AU224" s="238" t="s">
        <v>84</v>
      </c>
      <c r="AY224" s="18" t="s">
        <v>191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84</v>
      </c>
      <c r="BK224" s="239">
        <f>ROUND(I224*H224,2)</f>
        <v>0</v>
      </c>
      <c r="BL224" s="18" t="s">
        <v>613</v>
      </c>
      <c r="BM224" s="238" t="s">
        <v>3400</v>
      </c>
    </row>
    <row r="225" spans="1:65" s="2" customFormat="1" ht="16.5" customHeight="1">
      <c r="A225" s="39"/>
      <c r="B225" s="40"/>
      <c r="C225" s="227" t="s">
        <v>732</v>
      </c>
      <c r="D225" s="227" t="s">
        <v>193</v>
      </c>
      <c r="E225" s="228" t="s">
        <v>3401</v>
      </c>
      <c r="F225" s="229" t="s">
        <v>3188</v>
      </c>
      <c r="G225" s="230" t="s">
        <v>1534</v>
      </c>
      <c r="H225" s="294"/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613</v>
      </c>
      <c r="AT225" s="238" t="s">
        <v>193</v>
      </c>
      <c r="AU225" s="238" t="s">
        <v>84</v>
      </c>
      <c r="AY225" s="18" t="s">
        <v>191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613</v>
      </c>
      <c r="BM225" s="238" t="s">
        <v>3402</v>
      </c>
    </row>
    <row r="226" spans="1:65" s="2" customFormat="1" ht="16.5" customHeight="1">
      <c r="A226" s="39"/>
      <c r="B226" s="40"/>
      <c r="C226" s="227" t="s">
        <v>744</v>
      </c>
      <c r="D226" s="227" t="s">
        <v>193</v>
      </c>
      <c r="E226" s="228" t="s">
        <v>3403</v>
      </c>
      <c r="F226" s="229" t="s">
        <v>3191</v>
      </c>
      <c r="G226" s="230" t="s">
        <v>1534</v>
      </c>
      <c r="H226" s="294"/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41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613</v>
      </c>
      <c r="AT226" s="238" t="s">
        <v>193</v>
      </c>
      <c r="AU226" s="238" t="s">
        <v>84</v>
      </c>
      <c r="AY226" s="18" t="s">
        <v>191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84</v>
      </c>
      <c r="BK226" s="239">
        <f>ROUND(I226*H226,2)</f>
        <v>0</v>
      </c>
      <c r="BL226" s="18" t="s">
        <v>613</v>
      </c>
      <c r="BM226" s="238" t="s">
        <v>3404</v>
      </c>
    </row>
    <row r="227" spans="1:63" s="12" customFormat="1" ht="25.9" customHeight="1">
      <c r="A227" s="12"/>
      <c r="B227" s="211"/>
      <c r="C227" s="212"/>
      <c r="D227" s="213" t="s">
        <v>75</v>
      </c>
      <c r="E227" s="214" t="s">
        <v>3405</v>
      </c>
      <c r="F227" s="214" t="s">
        <v>3406</v>
      </c>
      <c r="G227" s="212"/>
      <c r="H227" s="212"/>
      <c r="I227" s="215"/>
      <c r="J227" s="216">
        <f>BK227</f>
        <v>0</v>
      </c>
      <c r="K227" s="212"/>
      <c r="L227" s="217"/>
      <c r="M227" s="218"/>
      <c r="N227" s="219"/>
      <c r="O227" s="219"/>
      <c r="P227" s="220">
        <f>SUM(P228:P243)</f>
        <v>0</v>
      </c>
      <c r="Q227" s="219"/>
      <c r="R227" s="220">
        <f>SUM(R228:R243)</f>
        <v>0</v>
      </c>
      <c r="S227" s="219"/>
      <c r="T227" s="221">
        <f>SUM(T228:T243)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2" t="s">
        <v>84</v>
      </c>
      <c r="AT227" s="223" t="s">
        <v>75</v>
      </c>
      <c r="AU227" s="223" t="s">
        <v>76</v>
      </c>
      <c r="AY227" s="222" t="s">
        <v>191</v>
      </c>
      <c r="BK227" s="224">
        <f>SUM(BK228:BK243)</f>
        <v>0</v>
      </c>
    </row>
    <row r="228" spans="1:65" s="2" customFormat="1" ht="16.5" customHeight="1">
      <c r="A228" s="39"/>
      <c r="B228" s="40"/>
      <c r="C228" s="227" t="s">
        <v>756</v>
      </c>
      <c r="D228" s="227" t="s">
        <v>193</v>
      </c>
      <c r="E228" s="228" t="s">
        <v>3407</v>
      </c>
      <c r="F228" s="229" t="s">
        <v>3408</v>
      </c>
      <c r="G228" s="230" t="s">
        <v>336</v>
      </c>
      <c r="H228" s="231">
        <v>1500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41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613</v>
      </c>
      <c r="AT228" s="238" t="s">
        <v>193</v>
      </c>
      <c r="AU228" s="238" t="s">
        <v>84</v>
      </c>
      <c r="AY228" s="18" t="s">
        <v>191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84</v>
      </c>
      <c r="BK228" s="239">
        <f>ROUND(I228*H228,2)</f>
        <v>0</v>
      </c>
      <c r="BL228" s="18" t="s">
        <v>613</v>
      </c>
      <c r="BM228" s="238" t="s">
        <v>3409</v>
      </c>
    </row>
    <row r="229" spans="1:65" s="2" customFormat="1" ht="16.5" customHeight="1">
      <c r="A229" s="39"/>
      <c r="B229" s="40"/>
      <c r="C229" s="227" t="s">
        <v>762</v>
      </c>
      <c r="D229" s="227" t="s">
        <v>193</v>
      </c>
      <c r="E229" s="228" t="s">
        <v>3410</v>
      </c>
      <c r="F229" s="229" t="s">
        <v>3411</v>
      </c>
      <c r="G229" s="230" t="s">
        <v>336</v>
      </c>
      <c r="H229" s="231">
        <v>400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41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613</v>
      </c>
      <c r="AT229" s="238" t="s">
        <v>193</v>
      </c>
      <c r="AU229" s="238" t="s">
        <v>84</v>
      </c>
      <c r="AY229" s="18" t="s">
        <v>191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84</v>
      </c>
      <c r="BK229" s="239">
        <f>ROUND(I229*H229,2)</f>
        <v>0</v>
      </c>
      <c r="BL229" s="18" t="s">
        <v>613</v>
      </c>
      <c r="BM229" s="238" t="s">
        <v>3412</v>
      </c>
    </row>
    <row r="230" spans="1:65" s="2" customFormat="1" ht="16.5" customHeight="1">
      <c r="A230" s="39"/>
      <c r="B230" s="40"/>
      <c r="C230" s="227" t="s">
        <v>768</v>
      </c>
      <c r="D230" s="227" t="s">
        <v>193</v>
      </c>
      <c r="E230" s="228" t="s">
        <v>3413</v>
      </c>
      <c r="F230" s="229" t="s">
        <v>3414</v>
      </c>
      <c r="G230" s="230" t="s">
        <v>336</v>
      </c>
      <c r="H230" s="231">
        <v>1000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41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613</v>
      </c>
      <c r="AT230" s="238" t="s">
        <v>193</v>
      </c>
      <c r="AU230" s="238" t="s">
        <v>84</v>
      </c>
      <c r="AY230" s="18" t="s">
        <v>191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84</v>
      </c>
      <c r="BK230" s="239">
        <f>ROUND(I230*H230,2)</f>
        <v>0</v>
      </c>
      <c r="BL230" s="18" t="s">
        <v>613</v>
      </c>
      <c r="BM230" s="238" t="s">
        <v>3415</v>
      </c>
    </row>
    <row r="231" spans="1:65" s="2" customFormat="1" ht="16.5" customHeight="1">
      <c r="A231" s="39"/>
      <c r="B231" s="40"/>
      <c r="C231" s="227" t="s">
        <v>772</v>
      </c>
      <c r="D231" s="227" t="s">
        <v>193</v>
      </c>
      <c r="E231" s="228" t="s">
        <v>3416</v>
      </c>
      <c r="F231" s="229" t="s">
        <v>3417</v>
      </c>
      <c r="G231" s="230" t="s">
        <v>336</v>
      </c>
      <c r="H231" s="231">
        <v>50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41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613</v>
      </c>
      <c r="AT231" s="238" t="s">
        <v>193</v>
      </c>
      <c r="AU231" s="238" t="s">
        <v>84</v>
      </c>
      <c r="AY231" s="18" t="s">
        <v>191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84</v>
      </c>
      <c r="BK231" s="239">
        <f>ROUND(I231*H231,2)</f>
        <v>0</v>
      </c>
      <c r="BL231" s="18" t="s">
        <v>613</v>
      </c>
      <c r="BM231" s="238" t="s">
        <v>3418</v>
      </c>
    </row>
    <row r="232" spans="1:65" s="2" customFormat="1" ht="16.5" customHeight="1">
      <c r="A232" s="39"/>
      <c r="B232" s="40"/>
      <c r="C232" s="227" t="s">
        <v>777</v>
      </c>
      <c r="D232" s="227" t="s">
        <v>193</v>
      </c>
      <c r="E232" s="228" t="s">
        <v>3419</v>
      </c>
      <c r="F232" s="229" t="s">
        <v>3420</v>
      </c>
      <c r="G232" s="230" t="s">
        <v>336</v>
      </c>
      <c r="H232" s="231">
        <v>30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41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613</v>
      </c>
      <c r="AT232" s="238" t="s">
        <v>193</v>
      </c>
      <c r="AU232" s="238" t="s">
        <v>84</v>
      </c>
      <c r="AY232" s="18" t="s">
        <v>191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84</v>
      </c>
      <c r="BK232" s="239">
        <f>ROUND(I232*H232,2)</f>
        <v>0</v>
      </c>
      <c r="BL232" s="18" t="s">
        <v>613</v>
      </c>
      <c r="BM232" s="238" t="s">
        <v>3421</v>
      </c>
    </row>
    <row r="233" spans="1:65" s="2" customFormat="1" ht="16.5" customHeight="1">
      <c r="A233" s="39"/>
      <c r="B233" s="40"/>
      <c r="C233" s="227" t="s">
        <v>789</v>
      </c>
      <c r="D233" s="227" t="s">
        <v>193</v>
      </c>
      <c r="E233" s="228" t="s">
        <v>3422</v>
      </c>
      <c r="F233" s="229" t="s">
        <v>3423</v>
      </c>
      <c r="G233" s="230" t="s">
        <v>336</v>
      </c>
      <c r="H233" s="231">
        <v>20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41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613</v>
      </c>
      <c r="AT233" s="238" t="s">
        <v>193</v>
      </c>
      <c r="AU233" s="238" t="s">
        <v>84</v>
      </c>
      <c r="AY233" s="18" t="s">
        <v>191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613</v>
      </c>
      <c r="BM233" s="238" t="s">
        <v>3424</v>
      </c>
    </row>
    <row r="234" spans="1:65" s="2" customFormat="1" ht="16.5" customHeight="1">
      <c r="A234" s="39"/>
      <c r="B234" s="40"/>
      <c r="C234" s="227" t="s">
        <v>793</v>
      </c>
      <c r="D234" s="227" t="s">
        <v>193</v>
      </c>
      <c r="E234" s="228" t="s">
        <v>3425</v>
      </c>
      <c r="F234" s="229" t="s">
        <v>3426</v>
      </c>
      <c r="G234" s="230" t="s">
        <v>336</v>
      </c>
      <c r="H234" s="231">
        <v>25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41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613</v>
      </c>
      <c r="AT234" s="238" t="s">
        <v>193</v>
      </c>
      <c r="AU234" s="238" t="s">
        <v>84</v>
      </c>
      <c r="AY234" s="18" t="s">
        <v>191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84</v>
      </c>
      <c r="BK234" s="239">
        <f>ROUND(I234*H234,2)</f>
        <v>0</v>
      </c>
      <c r="BL234" s="18" t="s">
        <v>613</v>
      </c>
      <c r="BM234" s="238" t="s">
        <v>3427</v>
      </c>
    </row>
    <row r="235" spans="1:65" s="2" customFormat="1" ht="16.5" customHeight="1">
      <c r="A235" s="39"/>
      <c r="B235" s="40"/>
      <c r="C235" s="227" t="s">
        <v>798</v>
      </c>
      <c r="D235" s="227" t="s">
        <v>193</v>
      </c>
      <c r="E235" s="228" t="s">
        <v>3428</v>
      </c>
      <c r="F235" s="229" t="s">
        <v>3429</v>
      </c>
      <c r="G235" s="230" t="s">
        <v>336</v>
      </c>
      <c r="H235" s="231">
        <v>40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613</v>
      </c>
      <c r="AT235" s="238" t="s">
        <v>193</v>
      </c>
      <c r="AU235" s="238" t="s">
        <v>84</v>
      </c>
      <c r="AY235" s="18" t="s">
        <v>191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84</v>
      </c>
      <c r="BK235" s="239">
        <f>ROUND(I235*H235,2)</f>
        <v>0</v>
      </c>
      <c r="BL235" s="18" t="s">
        <v>613</v>
      </c>
      <c r="BM235" s="238" t="s">
        <v>3430</v>
      </c>
    </row>
    <row r="236" spans="1:65" s="2" customFormat="1" ht="16.5" customHeight="1">
      <c r="A236" s="39"/>
      <c r="B236" s="40"/>
      <c r="C236" s="227" t="s">
        <v>802</v>
      </c>
      <c r="D236" s="227" t="s">
        <v>193</v>
      </c>
      <c r="E236" s="228" t="s">
        <v>3431</v>
      </c>
      <c r="F236" s="229" t="s">
        <v>3432</v>
      </c>
      <c r="G236" s="230" t="s">
        <v>336</v>
      </c>
      <c r="H236" s="231">
        <v>40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613</v>
      </c>
      <c r="AT236" s="238" t="s">
        <v>193</v>
      </c>
      <c r="AU236" s="238" t="s">
        <v>84</v>
      </c>
      <c r="AY236" s="18" t="s">
        <v>191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613</v>
      </c>
      <c r="BM236" s="238" t="s">
        <v>3433</v>
      </c>
    </row>
    <row r="237" spans="1:65" s="2" customFormat="1" ht="16.5" customHeight="1">
      <c r="A237" s="39"/>
      <c r="B237" s="40"/>
      <c r="C237" s="227" t="s">
        <v>807</v>
      </c>
      <c r="D237" s="227" t="s">
        <v>193</v>
      </c>
      <c r="E237" s="228" t="s">
        <v>3434</v>
      </c>
      <c r="F237" s="229" t="s">
        <v>3435</v>
      </c>
      <c r="G237" s="230" t="s">
        <v>336</v>
      </c>
      <c r="H237" s="231">
        <v>200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613</v>
      </c>
      <c r="AT237" s="238" t="s">
        <v>193</v>
      </c>
      <c r="AU237" s="238" t="s">
        <v>84</v>
      </c>
      <c r="AY237" s="18" t="s">
        <v>191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84</v>
      </c>
      <c r="BK237" s="239">
        <f>ROUND(I237*H237,2)</f>
        <v>0</v>
      </c>
      <c r="BL237" s="18" t="s">
        <v>613</v>
      </c>
      <c r="BM237" s="238" t="s">
        <v>3436</v>
      </c>
    </row>
    <row r="238" spans="1:65" s="2" customFormat="1" ht="16.5" customHeight="1">
      <c r="A238" s="39"/>
      <c r="B238" s="40"/>
      <c r="C238" s="227" t="s">
        <v>822</v>
      </c>
      <c r="D238" s="227" t="s">
        <v>193</v>
      </c>
      <c r="E238" s="228" t="s">
        <v>3437</v>
      </c>
      <c r="F238" s="229" t="s">
        <v>3438</v>
      </c>
      <c r="G238" s="230" t="s">
        <v>336</v>
      </c>
      <c r="H238" s="231">
        <v>500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41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613</v>
      </c>
      <c r="AT238" s="238" t="s">
        <v>193</v>
      </c>
      <c r="AU238" s="238" t="s">
        <v>84</v>
      </c>
      <c r="AY238" s="18" t="s">
        <v>191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84</v>
      </c>
      <c r="BK238" s="239">
        <f>ROUND(I238*H238,2)</f>
        <v>0</v>
      </c>
      <c r="BL238" s="18" t="s">
        <v>613</v>
      </c>
      <c r="BM238" s="238" t="s">
        <v>3439</v>
      </c>
    </row>
    <row r="239" spans="1:65" s="2" customFormat="1" ht="16.5" customHeight="1">
      <c r="A239" s="39"/>
      <c r="B239" s="40"/>
      <c r="C239" s="227" t="s">
        <v>829</v>
      </c>
      <c r="D239" s="227" t="s">
        <v>193</v>
      </c>
      <c r="E239" s="228" t="s">
        <v>3440</v>
      </c>
      <c r="F239" s="229" t="s">
        <v>3441</v>
      </c>
      <c r="G239" s="230" t="s">
        <v>336</v>
      </c>
      <c r="H239" s="231">
        <v>300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613</v>
      </c>
      <c r="AT239" s="238" t="s">
        <v>193</v>
      </c>
      <c r="AU239" s="238" t="s">
        <v>84</v>
      </c>
      <c r="AY239" s="18" t="s">
        <v>191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84</v>
      </c>
      <c r="BK239" s="239">
        <f>ROUND(I239*H239,2)</f>
        <v>0</v>
      </c>
      <c r="BL239" s="18" t="s">
        <v>613</v>
      </c>
      <c r="BM239" s="238" t="s">
        <v>3442</v>
      </c>
    </row>
    <row r="240" spans="1:65" s="2" customFormat="1" ht="16.5" customHeight="1">
      <c r="A240" s="39"/>
      <c r="B240" s="40"/>
      <c r="C240" s="227" t="s">
        <v>834</v>
      </c>
      <c r="D240" s="227" t="s">
        <v>193</v>
      </c>
      <c r="E240" s="228" t="s">
        <v>3443</v>
      </c>
      <c r="F240" s="229" t="s">
        <v>3444</v>
      </c>
      <c r="G240" s="230" t="s">
        <v>336</v>
      </c>
      <c r="H240" s="231">
        <v>100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613</v>
      </c>
      <c r="AT240" s="238" t="s">
        <v>193</v>
      </c>
      <c r="AU240" s="238" t="s">
        <v>84</v>
      </c>
      <c r="AY240" s="18" t="s">
        <v>191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84</v>
      </c>
      <c r="BK240" s="239">
        <f>ROUND(I240*H240,2)</f>
        <v>0</v>
      </c>
      <c r="BL240" s="18" t="s">
        <v>613</v>
      </c>
      <c r="BM240" s="238" t="s">
        <v>3445</v>
      </c>
    </row>
    <row r="241" spans="1:65" s="2" customFormat="1" ht="16.5" customHeight="1">
      <c r="A241" s="39"/>
      <c r="B241" s="40"/>
      <c r="C241" s="227" t="s">
        <v>846</v>
      </c>
      <c r="D241" s="227" t="s">
        <v>193</v>
      </c>
      <c r="E241" s="228" t="s">
        <v>3446</v>
      </c>
      <c r="F241" s="229" t="s">
        <v>3447</v>
      </c>
      <c r="G241" s="230" t="s">
        <v>336</v>
      </c>
      <c r="H241" s="231">
        <v>100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41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613</v>
      </c>
      <c r="AT241" s="238" t="s">
        <v>193</v>
      </c>
      <c r="AU241" s="238" t="s">
        <v>84</v>
      </c>
      <c r="AY241" s="18" t="s">
        <v>191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84</v>
      </c>
      <c r="BK241" s="239">
        <f>ROUND(I241*H241,2)</f>
        <v>0</v>
      </c>
      <c r="BL241" s="18" t="s">
        <v>613</v>
      </c>
      <c r="BM241" s="238" t="s">
        <v>3448</v>
      </c>
    </row>
    <row r="242" spans="1:65" s="2" customFormat="1" ht="16.5" customHeight="1">
      <c r="A242" s="39"/>
      <c r="B242" s="40"/>
      <c r="C242" s="227" t="s">
        <v>851</v>
      </c>
      <c r="D242" s="227" t="s">
        <v>193</v>
      </c>
      <c r="E242" s="228" t="s">
        <v>3449</v>
      </c>
      <c r="F242" s="229" t="s">
        <v>3188</v>
      </c>
      <c r="G242" s="230" t="s">
        <v>1534</v>
      </c>
      <c r="H242" s="294"/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41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613</v>
      </c>
      <c r="AT242" s="238" t="s">
        <v>193</v>
      </c>
      <c r="AU242" s="238" t="s">
        <v>84</v>
      </c>
      <c r="AY242" s="18" t="s">
        <v>191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84</v>
      </c>
      <c r="BK242" s="239">
        <f>ROUND(I242*H242,2)</f>
        <v>0</v>
      </c>
      <c r="BL242" s="18" t="s">
        <v>613</v>
      </c>
      <c r="BM242" s="238" t="s">
        <v>3450</v>
      </c>
    </row>
    <row r="243" spans="1:65" s="2" customFormat="1" ht="16.5" customHeight="1">
      <c r="A243" s="39"/>
      <c r="B243" s="40"/>
      <c r="C243" s="227" t="s">
        <v>855</v>
      </c>
      <c r="D243" s="227" t="s">
        <v>193</v>
      </c>
      <c r="E243" s="228" t="s">
        <v>3451</v>
      </c>
      <c r="F243" s="229" t="s">
        <v>3191</v>
      </c>
      <c r="G243" s="230" t="s">
        <v>1534</v>
      </c>
      <c r="H243" s="294"/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41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613</v>
      </c>
      <c r="AT243" s="238" t="s">
        <v>193</v>
      </c>
      <c r="AU243" s="238" t="s">
        <v>84</v>
      </c>
      <c r="AY243" s="18" t="s">
        <v>191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84</v>
      </c>
      <c r="BK243" s="239">
        <f>ROUND(I243*H243,2)</f>
        <v>0</v>
      </c>
      <c r="BL243" s="18" t="s">
        <v>613</v>
      </c>
      <c r="BM243" s="238" t="s">
        <v>3452</v>
      </c>
    </row>
    <row r="244" spans="1:63" s="12" customFormat="1" ht="25.9" customHeight="1">
      <c r="A244" s="12"/>
      <c r="B244" s="211"/>
      <c r="C244" s="212"/>
      <c r="D244" s="213" t="s">
        <v>75</v>
      </c>
      <c r="E244" s="214" t="s">
        <v>3453</v>
      </c>
      <c r="F244" s="214" t="s">
        <v>3454</v>
      </c>
      <c r="G244" s="212"/>
      <c r="H244" s="212"/>
      <c r="I244" s="215"/>
      <c r="J244" s="216">
        <f>BK244</f>
        <v>0</v>
      </c>
      <c r="K244" s="212"/>
      <c r="L244" s="217"/>
      <c r="M244" s="218"/>
      <c r="N244" s="219"/>
      <c r="O244" s="219"/>
      <c r="P244" s="220">
        <f>SUM(P245:P262)</f>
        <v>0</v>
      </c>
      <c r="Q244" s="219"/>
      <c r="R244" s="220">
        <f>SUM(R245:R262)</f>
        <v>0</v>
      </c>
      <c r="S244" s="219"/>
      <c r="T244" s="221">
        <f>SUM(T245:T262)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2" t="s">
        <v>84</v>
      </c>
      <c r="AT244" s="223" t="s">
        <v>75</v>
      </c>
      <c r="AU244" s="223" t="s">
        <v>76</v>
      </c>
      <c r="AY244" s="222" t="s">
        <v>191</v>
      </c>
      <c r="BK244" s="224">
        <f>SUM(BK245:BK262)</f>
        <v>0</v>
      </c>
    </row>
    <row r="245" spans="1:65" s="2" customFormat="1" ht="37.8" customHeight="1">
      <c r="A245" s="39"/>
      <c r="B245" s="40"/>
      <c r="C245" s="227" t="s">
        <v>860</v>
      </c>
      <c r="D245" s="227" t="s">
        <v>193</v>
      </c>
      <c r="E245" s="228" t="s">
        <v>3455</v>
      </c>
      <c r="F245" s="229" t="s">
        <v>3456</v>
      </c>
      <c r="G245" s="230" t="s">
        <v>926</v>
      </c>
      <c r="H245" s="231">
        <v>16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41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613</v>
      </c>
      <c r="AT245" s="238" t="s">
        <v>193</v>
      </c>
      <c r="AU245" s="238" t="s">
        <v>84</v>
      </c>
      <c r="AY245" s="18" t="s">
        <v>191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84</v>
      </c>
      <c r="BK245" s="239">
        <f>ROUND(I245*H245,2)</f>
        <v>0</v>
      </c>
      <c r="BL245" s="18" t="s">
        <v>613</v>
      </c>
      <c r="BM245" s="238" t="s">
        <v>3457</v>
      </c>
    </row>
    <row r="246" spans="1:65" s="2" customFormat="1" ht="49.05" customHeight="1">
      <c r="A246" s="39"/>
      <c r="B246" s="40"/>
      <c r="C246" s="227" t="s">
        <v>865</v>
      </c>
      <c r="D246" s="227" t="s">
        <v>193</v>
      </c>
      <c r="E246" s="228" t="s">
        <v>3458</v>
      </c>
      <c r="F246" s="229" t="s">
        <v>3459</v>
      </c>
      <c r="G246" s="230" t="s">
        <v>926</v>
      </c>
      <c r="H246" s="231">
        <v>27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41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613</v>
      </c>
      <c r="AT246" s="238" t="s">
        <v>193</v>
      </c>
      <c r="AU246" s="238" t="s">
        <v>84</v>
      </c>
      <c r="AY246" s="18" t="s">
        <v>191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84</v>
      </c>
      <c r="BK246" s="239">
        <f>ROUND(I246*H246,2)</f>
        <v>0</v>
      </c>
      <c r="BL246" s="18" t="s">
        <v>613</v>
      </c>
      <c r="BM246" s="238" t="s">
        <v>3460</v>
      </c>
    </row>
    <row r="247" spans="1:65" s="2" customFormat="1" ht="55.5" customHeight="1">
      <c r="A247" s="39"/>
      <c r="B247" s="40"/>
      <c r="C247" s="227" t="s">
        <v>869</v>
      </c>
      <c r="D247" s="227" t="s">
        <v>193</v>
      </c>
      <c r="E247" s="228" t="s">
        <v>3461</v>
      </c>
      <c r="F247" s="229" t="s">
        <v>3462</v>
      </c>
      <c r="G247" s="230" t="s">
        <v>926</v>
      </c>
      <c r="H247" s="231">
        <v>3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41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613</v>
      </c>
      <c r="AT247" s="238" t="s">
        <v>193</v>
      </c>
      <c r="AU247" s="238" t="s">
        <v>84</v>
      </c>
      <c r="AY247" s="18" t="s">
        <v>191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84</v>
      </c>
      <c r="BK247" s="239">
        <f>ROUND(I247*H247,2)</f>
        <v>0</v>
      </c>
      <c r="BL247" s="18" t="s">
        <v>613</v>
      </c>
      <c r="BM247" s="238" t="s">
        <v>3463</v>
      </c>
    </row>
    <row r="248" spans="1:65" s="2" customFormat="1" ht="37.8" customHeight="1">
      <c r="A248" s="39"/>
      <c r="B248" s="40"/>
      <c r="C248" s="227" t="s">
        <v>874</v>
      </c>
      <c r="D248" s="227" t="s">
        <v>193</v>
      </c>
      <c r="E248" s="228" t="s">
        <v>3464</v>
      </c>
      <c r="F248" s="229" t="s">
        <v>3465</v>
      </c>
      <c r="G248" s="230" t="s">
        <v>926</v>
      </c>
      <c r="H248" s="231">
        <v>7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41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613</v>
      </c>
      <c r="AT248" s="238" t="s">
        <v>193</v>
      </c>
      <c r="AU248" s="238" t="s">
        <v>84</v>
      </c>
      <c r="AY248" s="18" t="s">
        <v>191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84</v>
      </c>
      <c r="BK248" s="239">
        <f>ROUND(I248*H248,2)</f>
        <v>0</v>
      </c>
      <c r="BL248" s="18" t="s">
        <v>613</v>
      </c>
      <c r="BM248" s="238" t="s">
        <v>3466</v>
      </c>
    </row>
    <row r="249" spans="1:65" s="2" customFormat="1" ht="37.8" customHeight="1">
      <c r="A249" s="39"/>
      <c r="B249" s="40"/>
      <c r="C249" s="227" t="s">
        <v>878</v>
      </c>
      <c r="D249" s="227" t="s">
        <v>193</v>
      </c>
      <c r="E249" s="228" t="s">
        <v>3467</v>
      </c>
      <c r="F249" s="229" t="s">
        <v>3468</v>
      </c>
      <c r="G249" s="230" t="s">
        <v>926</v>
      </c>
      <c r="H249" s="231">
        <v>21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41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613</v>
      </c>
      <c r="AT249" s="238" t="s">
        <v>193</v>
      </c>
      <c r="AU249" s="238" t="s">
        <v>84</v>
      </c>
      <c r="AY249" s="18" t="s">
        <v>191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84</v>
      </c>
      <c r="BK249" s="239">
        <f>ROUND(I249*H249,2)</f>
        <v>0</v>
      </c>
      <c r="BL249" s="18" t="s">
        <v>613</v>
      </c>
      <c r="BM249" s="238" t="s">
        <v>3469</v>
      </c>
    </row>
    <row r="250" spans="1:65" s="2" customFormat="1" ht="37.8" customHeight="1">
      <c r="A250" s="39"/>
      <c r="B250" s="40"/>
      <c r="C250" s="227" t="s">
        <v>885</v>
      </c>
      <c r="D250" s="227" t="s">
        <v>193</v>
      </c>
      <c r="E250" s="228" t="s">
        <v>3470</v>
      </c>
      <c r="F250" s="229" t="s">
        <v>3471</v>
      </c>
      <c r="G250" s="230" t="s">
        <v>926</v>
      </c>
      <c r="H250" s="231">
        <v>1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41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613</v>
      </c>
      <c r="AT250" s="238" t="s">
        <v>193</v>
      </c>
      <c r="AU250" s="238" t="s">
        <v>84</v>
      </c>
      <c r="AY250" s="18" t="s">
        <v>191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84</v>
      </c>
      <c r="BK250" s="239">
        <f>ROUND(I250*H250,2)</f>
        <v>0</v>
      </c>
      <c r="BL250" s="18" t="s">
        <v>613</v>
      </c>
      <c r="BM250" s="238" t="s">
        <v>3472</v>
      </c>
    </row>
    <row r="251" spans="1:65" s="2" customFormat="1" ht="37.8" customHeight="1">
      <c r="A251" s="39"/>
      <c r="B251" s="40"/>
      <c r="C251" s="227" t="s">
        <v>889</v>
      </c>
      <c r="D251" s="227" t="s">
        <v>193</v>
      </c>
      <c r="E251" s="228" t="s">
        <v>3473</v>
      </c>
      <c r="F251" s="229" t="s">
        <v>3474</v>
      </c>
      <c r="G251" s="230" t="s">
        <v>926</v>
      </c>
      <c r="H251" s="231">
        <v>8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41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613</v>
      </c>
      <c r="AT251" s="238" t="s">
        <v>193</v>
      </c>
      <c r="AU251" s="238" t="s">
        <v>84</v>
      </c>
      <c r="AY251" s="18" t="s">
        <v>191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84</v>
      </c>
      <c r="BK251" s="239">
        <f>ROUND(I251*H251,2)</f>
        <v>0</v>
      </c>
      <c r="BL251" s="18" t="s">
        <v>613</v>
      </c>
      <c r="BM251" s="238" t="s">
        <v>3475</v>
      </c>
    </row>
    <row r="252" spans="1:65" s="2" customFormat="1" ht="49.05" customHeight="1">
      <c r="A252" s="39"/>
      <c r="B252" s="40"/>
      <c r="C252" s="227" t="s">
        <v>893</v>
      </c>
      <c r="D252" s="227" t="s">
        <v>193</v>
      </c>
      <c r="E252" s="228" t="s">
        <v>3476</v>
      </c>
      <c r="F252" s="229" t="s">
        <v>3477</v>
      </c>
      <c r="G252" s="230" t="s">
        <v>926</v>
      </c>
      <c r="H252" s="231">
        <v>6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41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613</v>
      </c>
      <c r="AT252" s="238" t="s">
        <v>193</v>
      </c>
      <c r="AU252" s="238" t="s">
        <v>84</v>
      </c>
      <c r="AY252" s="18" t="s">
        <v>191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84</v>
      </c>
      <c r="BK252" s="239">
        <f>ROUND(I252*H252,2)</f>
        <v>0</v>
      </c>
      <c r="BL252" s="18" t="s">
        <v>613</v>
      </c>
      <c r="BM252" s="238" t="s">
        <v>3478</v>
      </c>
    </row>
    <row r="253" spans="1:65" s="2" customFormat="1" ht="49.05" customHeight="1">
      <c r="A253" s="39"/>
      <c r="B253" s="40"/>
      <c r="C253" s="227" t="s">
        <v>923</v>
      </c>
      <c r="D253" s="227" t="s">
        <v>193</v>
      </c>
      <c r="E253" s="228" t="s">
        <v>3479</v>
      </c>
      <c r="F253" s="229" t="s">
        <v>3480</v>
      </c>
      <c r="G253" s="230" t="s">
        <v>926</v>
      </c>
      <c r="H253" s="231">
        <v>2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41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613</v>
      </c>
      <c r="AT253" s="238" t="s">
        <v>193</v>
      </c>
      <c r="AU253" s="238" t="s">
        <v>84</v>
      </c>
      <c r="AY253" s="18" t="s">
        <v>191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84</v>
      </c>
      <c r="BK253" s="239">
        <f>ROUND(I253*H253,2)</f>
        <v>0</v>
      </c>
      <c r="BL253" s="18" t="s">
        <v>613</v>
      </c>
      <c r="BM253" s="238" t="s">
        <v>3481</v>
      </c>
    </row>
    <row r="254" spans="1:65" s="2" customFormat="1" ht="55.5" customHeight="1">
      <c r="A254" s="39"/>
      <c r="B254" s="40"/>
      <c r="C254" s="227" t="s">
        <v>928</v>
      </c>
      <c r="D254" s="227" t="s">
        <v>193</v>
      </c>
      <c r="E254" s="228" t="s">
        <v>3482</v>
      </c>
      <c r="F254" s="229" t="s">
        <v>3483</v>
      </c>
      <c r="G254" s="230" t="s">
        <v>926</v>
      </c>
      <c r="H254" s="231">
        <v>2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41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613</v>
      </c>
      <c r="AT254" s="238" t="s">
        <v>193</v>
      </c>
      <c r="AU254" s="238" t="s">
        <v>84</v>
      </c>
      <c r="AY254" s="18" t="s">
        <v>191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84</v>
      </c>
      <c r="BK254" s="239">
        <f>ROUND(I254*H254,2)</f>
        <v>0</v>
      </c>
      <c r="BL254" s="18" t="s">
        <v>613</v>
      </c>
      <c r="BM254" s="238" t="s">
        <v>3484</v>
      </c>
    </row>
    <row r="255" spans="1:65" s="2" customFormat="1" ht="55.5" customHeight="1">
      <c r="A255" s="39"/>
      <c r="B255" s="40"/>
      <c r="C255" s="227" t="s">
        <v>932</v>
      </c>
      <c r="D255" s="227" t="s">
        <v>193</v>
      </c>
      <c r="E255" s="228" t="s">
        <v>3485</v>
      </c>
      <c r="F255" s="229" t="s">
        <v>3486</v>
      </c>
      <c r="G255" s="230" t="s">
        <v>926</v>
      </c>
      <c r="H255" s="231">
        <v>6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41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613</v>
      </c>
      <c r="AT255" s="238" t="s">
        <v>193</v>
      </c>
      <c r="AU255" s="238" t="s">
        <v>84</v>
      </c>
      <c r="AY255" s="18" t="s">
        <v>191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84</v>
      </c>
      <c r="BK255" s="239">
        <f>ROUND(I255*H255,2)</f>
        <v>0</v>
      </c>
      <c r="BL255" s="18" t="s">
        <v>613</v>
      </c>
      <c r="BM255" s="238" t="s">
        <v>3487</v>
      </c>
    </row>
    <row r="256" spans="1:65" s="2" customFormat="1" ht="55.5" customHeight="1">
      <c r="A256" s="39"/>
      <c r="B256" s="40"/>
      <c r="C256" s="227" t="s">
        <v>936</v>
      </c>
      <c r="D256" s="227" t="s">
        <v>193</v>
      </c>
      <c r="E256" s="228" t="s">
        <v>3488</v>
      </c>
      <c r="F256" s="229" t="s">
        <v>3489</v>
      </c>
      <c r="G256" s="230" t="s">
        <v>926</v>
      </c>
      <c r="H256" s="231">
        <v>10</v>
      </c>
      <c r="I256" s="232"/>
      <c r="J256" s="233">
        <f>ROUND(I256*H256,2)</f>
        <v>0</v>
      </c>
      <c r="K256" s="229" t="s">
        <v>1</v>
      </c>
      <c r="L256" s="45"/>
      <c r="M256" s="234" t="s">
        <v>1</v>
      </c>
      <c r="N256" s="235" t="s">
        <v>41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613</v>
      </c>
      <c r="AT256" s="238" t="s">
        <v>193</v>
      </c>
      <c r="AU256" s="238" t="s">
        <v>84</v>
      </c>
      <c r="AY256" s="18" t="s">
        <v>191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84</v>
      </c>
      <c r="BK256" s="239">
        <f>ROUND(I256*H256,2)</f>
        <v>0</v>
      </c>
      <c r="BL256" s="18" t="s">
        <v>613</v>
      </c>
      <c r="BM256" s="238" t="s">
        <v>3490</v>
      </c>
    </row>
    <row r="257" spans="1:65" s="2" customFormat="1" ht="66.75" customHeight="1">
      <c r="A257" s="39"/>
      <c r="B257" s="40"/>
      <c r="C257" s="227" t="s">
        <v>940</v>
      </c>
      <c r="D257" s="227" t="s">
        <v>193</v>
      </c>
      <c r="E257" s="228" t="s">
        <v>3491</v>
      </c>
      <c r="F257" s="229" t="s">
        <v>3492</v>
      </c>
      <c r="G257" s="230" t="s">
        <v>926</v>
      </c>
      <c r="H257" s="231">
        <v>2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41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613</v>
      </c>
      <c r="AT257" s="238" t="s">
        <v>193</v>
      </c>
      <c r="AU257" s="238" t="s">
        <v>84</v>
      </c>
      <c r="AY257" s="18" t="s">
        <v>191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84</v>
      </c>
      <c r="BK257" s="239">
        <f>ROUND(I257*H257,2)</f>
        <v>0</v>
      </c>
      <c r="BL257" s="18" t="s">
        <v>613</v>
      </c>
      <c r="BM257" s="238" t="s">
        <v>3493</v>
      </c>
    </row>
    <row r="258" spans="1:65" s="2" customFormat="1" ht="66.75" customHeight="1">
      <c r="A258" s="39"/>
      <c r="B258" s="40"/>
      <c r="C258" s="227" t="s">
        <v>944</v>
      </c>
      <c r="D258" s="227" t="s">
        <v>193</v>
      </c>
      <c r="E258" s="228" t="s">
        <v>3494</v>
      </c>
      <c r="F258" s="229" t="s">
        <v>3495</v>
      </c>
      <c r="G258" s="230" t="s">
        <v>926</v>
      </c>
      <c r="H258" s="231">
        <v>2</v>
      </c>
      <c r="I258" s="232"/>
      <c r="J258" s="233">
        <f>ROUND(I258*H258,2)</f>
        <v>0</v>
      </c>
      <c r="K258" s="229" t="s">
        <v>1</v>
      </c>
      <c r="L258" s="45"/>
      <c r="M258" s="234" t="s">
        <v>1</v>
      </c>
      <c r="N258" s="235" t="s">
        <v>41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613</v>
      </c>
      <c r="AT258" s="238" t="s">
        <v>193</v>
      </c>
      <c r="AU258" s="238" t="s">
        <v>84</v>
      </c>
      <c r="AY258" s="18" t="s">
        <v>191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84</v>
      </c>
      <c r="BK258" s="239">
        <f>ROUND(I258*H258,2)</f>
        <v>0</v>
      </c>
      <c r="BL258" s="18" t="s">
        <v>613</v>
      </c>
      <c r="BM258" s="238" t="s">
        <v>3496</v>
      </c>
    </row>
    <row r="259" spans="1:65" s="2" customFormat="1" ht="49.05" customHeight="1">
      <c r="A259" s="39"/>
      <c r="B259" s="40"/>
      <c r="C259" s="227" t="s">
        <v>948</v>
      </c>
      <c r="D259" s="227" t="s">
        <v>193</v>
      </c>
      <c r="E259" s="228" t="s">
        <v>3497</v>
      </c>
      <c r="F259" s="229" t="s">
        <v>3498</v>
      </c>
      <c r="G259" s="230" t="s">
        <v>926</v>
      </c>
      <c r="H259" s="231">
        <v>5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41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613</v>
      </c>
      <c r="AT259" s="238" t="s">
        <v>193</v>
      </c>
      <c r="AU259" s="238" t="s">
        <v>84</v>
      </c>
      <c r="AY259" s="18" t="s">
        <v>191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84</v>
      </c>
      <c r="BK259" s="239">
        <f>ROUND(I259*H259,2)</f>
        <v>0</v>
      </c>
      <c r="BL259" s="18" t="s">
        <v>613</v>
      </c>
      <c r="BM259" s="238" t="s">
        <v>3499</v>
      </c>
    </row>
    <row r="260" spans="1:65" s="2" customFormat="1" ht="49.05" customHeight="1">
      <c r="A260" s="39"/>
      <c r="B260" s="40"/>
      <c r="C260" s="227" t="s">
        <v>952</v>
      </c>
      <c r="D260" s="227" t="s">
        <v>193</v>
      </c>
      <c r="E260" s="228" t="s">
        <v>3500</v>
      </c>
      <c r="F260" s="229" t="s">
        <v>3501</v>
      </c>
      <c r="G260" s="230" t="s">
        <v>926</v>
      </c>
      <c r="H260" s="231">
        <v>6</v>
      </c>
      <c r="I260" s="232"/>
      <c r="J260" s="233">
        <f>ROUND(I260*H260,2)</f>
        <v>0</v>
      </c>
      <c r="K260" s="229" t="s">
        <v>1</v>
      </c>
      <c r="L260" s="45"/>
      <c r="M260" s="234" t="s">
        <v>1</v>
      </c>
      <c r="N260" s="235" t="s">
        <v>41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613</v>
      </c>
      <c r="AT260" s="238" t="s">
        <v>193</v>
      </c>
      <c r="AU260" s="238" t="s">
        <v>84</v>
      </c>
      <c r="AY260" s="18" t="s">
        <v>191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84</v>
      </c>
      <c r="BK260" s="239">
        <f>ROUND(I260*H260,2)</f>
        <v>0</v>
      </c>
      <c r="BL260" s="18" t="s">
        <v>613</v>
      </c>
      <c r="BM260" s="238" t="s">
        <v>3502</v>
      </c>
    </row>
    <row r="261" spans="1:65" s="2" customFormat="1" ht="16.5" customHeight="1">
      <c r="A261" s="39"/>
      <c r="B261" s="40"/>
      <c r="C261" s="227" t="s">
        <v>960</v>
      </c>
      <c r="D261" s="227" t="s">
        <v>193</v>
      </c>
      <c r="E261" s="228" t="s">
        <v>3503</v>
      </c>
      <c r="F261" s="229" t="s">
        <v>3191</v>
      </c>
      <c r="G261" s="230" t="s">
        <v>1534</v>
      </c>
      <c r="H261" s="294"/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41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613</v>
      </c>
      <c r="AT261" s="238" t="s">
        <v>193</v>
      </c>
      <c r="AU261" s="238" t="s">
        <v>84</v>
      </c>
      <c r="AY261" s="18" t="s">
        <v>191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84</v>
      </c>
      <c r="BK261" s="239">
        <f>ROUND(I261*H261,2)</f>
        <v>0</v>
      </c>
      <c r="BL261" s="18" t="s">
        <v>613</v>
      </c>
      <c r="BM261" s="238" t="s">
        <v>3504</v>
      </c>
    </row>
    <row r="262" spans="1:65" s="2" customFormat="1" ht="16.5" customHeight="1">
      <c r="A262" s="39"/>
      <c r="B262" s="40"/>
      <c r="C262" s="227" t="s">
        <v>956</v>
      </c>
      <c r="D262" s="227" t="s">
        <v>193</v>
      </c>
      <c r="E262" s="228" t="s">
        <v>3224</v>
      </c>
      <c r="F262" s="229" t="s">
        <v>3188</v>
      </c>
      <c r="G262" s="230" t="s">
        <v>1534</v>
      </c>
      <c r="H262" s="294"/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41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613</v>
      </c>
      <c r="AT262" s="238" t="s">
        <v>193</v>
      </c>
      <c r="AU262" s="238" t="s">
        <v>84</v>
      </c>
      <c r="AY262" s="18" t="s">
        <v>191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84</v>
      </c>
      <c r="BK262" s="239">
        <f>ROUND(I262*H262,2)</f>
        <v>0</v>
      </c>
      <c r="BL262" s="18" t="s">
        <v>613</v>
      </c>
      <c r="BM262" s="238" t="s">
        <v>3505</v>
      </c>
    </row>
    <row r="263" spans="1:63" s="12" customFormat="1" ht="25.9" customHeight="1">
      <c r="A263" s="12"/>
      <c r="B263" s="211"/>
      <c r="C263" s="212"/>
      <c r="D263" s="213" t="s">
        <v>75</v>
      </c>
      <c r="E263" s="214" t="s">
        <v>3506</v>
      </c>
      <c r="F263" s="214" t="s">
        <v>3507</v>
      </c>
      <c r="G263" s="212"/>
      <c r="H263" s="212"/>
      <c r="I263" s="215"/>
      <c r="J263" s="216">
        <f>BK263</f>
        <v>0</v>
      </c>
      <c r="K263" s="212"/>
      <c r="L263" s="217"/>
      <c r="M263" s="218"/>
      <c r="N263" s="219"/>
      <c r="O263" s="219"/>
      <c r="P263" s="220">
        <f>SUM(P264:P277)</f>
        <v>0</v>
      </c>
      <c r="Q263" s="219"/>
      <c r="R263" s="220">
        <f>SUM(R264:R277)</f>
        <v>0</v>
      </c>
      <c r="S263" s="219"/>
      <c r="T263" s="221">
        <f>SUM(T264:T277)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2" t="s">
        <v>84</v>
      </c>
      <c r="AT263" s="223" t="s">
        <v>75</v>
      </c>
      <c r="AU263" s="223" t="s">
        <v>76</v>
      </c>
      <c r="AY263" s="222" t="s">
        <v>191</v>
      </c>
      <c r="BK263" s="224">
        <f>SUM(BK264:BK277)</f>
        <v>0</v>
      </c>
    </row>
    <row r="264" spans="1:65" s="2" customFormat="1" ht="16.5" customHeight="1">
      <c r="A264" s="39"/>
      <c r="B264" s="40"/>
      <c r="C264" s="227" t="s">
        <v>964</v>
      </c>
      <c r="D264" s="227" t="s">
        <v>193</v>
      </c>
      <c r="E264" s="228" t="s">
        <v>3508</v>
      </c>
      <c r="F264" s="229" t="s">
        <v>3509</v>
      </c>
      <c r="G264" s="230" t="s">
        <v>926</v>
      </c>
      <c r="H264" s="231">
        <v>5</v>
      </c>
      <c r="I264" s="232"/>
      <c r="J264" s="233">
        <f>ROUND(I264*H264,2)</f>
        <v>0</v>
      </c>
      <c r="K264" s="229" t="s">
        <v>1</v>
      </c>
      <c r="L264" s="45"/>
      <c r="M264" s="234" t="s">
        <v>1</v>
      </c>
      <c r="N264" s="235" t="s">
        <v>41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613</v>
      </c>
      <c r="AT264" s="238" t="s">
        <v>193</v>
      </c>
      <c r="AU264" s="238" t="s">
        <v>84</v>
      </c>
      <c r="AY264" s="18" t="s">
        <v>191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84</v>
      </c>
      <c r="BK264" s="239">
        <f>ROUND(I264*H264,2)</f>
        <v>0</v>
      </c>
      <c r="BL264" s="18" t="s">
        <v>613</v>
      </c>
      <c r="BM264" s="238" t="s">
        <v>3510</v>
      </c>
    </row>
    <row r="265" spans="1:65" s="2" customFormat="1" ht="16.5" customHeight="1">
      <c r="A265" s="39"/>
      <c r="B265" s="40"/>
      <c r="C265" s="227" t="s">
        <v>968</v>
      </c>
      <c r="D265" s="227" t="s">
        <v>193</v>
      </c>
      <c r="E265" s="228" t="s">
        <v>3511</v>
      </c>
      <c r="F265" s="229" t="s">
        <v>3512</v>
      </c>
      <c r="G265" s="230" t="s">
        <v>926</v>
      </c>
      <c r="H265" s="231">
        <v>166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41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613</v>
      </c>
      <c r="AT265" s="238" t="s">
        <v>193</v>
      </c>
      <c r="AU265" s="238" t="s">
        <v>84</v>
      </c>
      <c r="AY265" s="18" t="s">
        <v>191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84</v>
      </c>
      <c r="BK265" s="239">
        <f>ROUND(I265*H265,2)</f>
        <v>0</v>
      </c>
      <c r="BL265" s="18" t="s">
        <v>613</v>
      </c>
      <c r="BM265" s="238" t="s">
        <v>3513</v>
      </c>
    </row>
    <row r="266" spans="1:65" s="2" customFormat="1" ht="16.5" customHeight="1">
      <c r="A266" s="39"/>
      <c r="B266" s="40"/>
      <c r="C266" s="227" t="s">
        <v>972</v>
      </c>
      <c r="D266" s="227" t="s">
        <v>193</v>
      </c>
      <c r="E266" s="228" t="s">
        <v>3514</v>
      </c>
      <c r="F266" s="229" t="s">
        <v>3515</v>
      </c>
      <c r="G266" s="230" t="s">
        <v>926</v>
      </c>
      <c r="H266" s="231">
        <v>4</v>
      </c>
      <c r="I266" s="232"/>
      <c r="J266" s="233">
        <f>ROUND(I266*H266,2)</f>
        <v>0</v>
      </c>
      <c r="K266" s="229" t="s">
        <v>1</v>
      </c>
      <c r="L266" s="45"/>
      <c r="M266" s="234" t="s">
        <v>1</v>
      </c>
      <c r="N266" s="235" t="s">
        <v>41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613</v>
      </c>
      <c r="AT266" s="238" t="s">
        <v>193</v>
      </c>
      <c r="AU266" s="238" t="s">
        <v>84</v>
      </c>
      <c r="AY266" s="18" t="s">
        <v>191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84</v>
      </c>
      <c r="BK266" s="239">
        <f>ROUND(I266*H266,2)</f>
        <v>0</v>
      </c>
      <c r="BL266" s="18" t="s">
        <v>613</v>
      </c>
      <c r="BM266" s="238" t="s">
        <v>3516</v>
      </c>
    </row>
    <row r="267" spans="1:65" s="2" customFormat="1" ht="16.5" customHeight="1">
      <c r="A267" s="39"/>
      <c r="B267" s="40"/>
      <c r="C267" s="227" t="s">
        <v>976</v>
      </c>
      <c r="D267" s="227" t="s">
        <v>193</v>
      </c>
      <c r="E267" s="228" t="s">
        <v>3517</v>
      </c>
      <c r="F267" s="229" t="s">
        <v>3518</v>
      </c>
      <c r="G267" s="230" t="s">
        <v>926</v>
      </c>
      <c r="H267" s="231">
        <v>5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41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613</v>
      </c>
      <c r="AT267" s="238" t="s">
        <v>193</v>
      </c>
      <c r="AU267" s="238" t="s">
        <v>84</v>
      </c>
      <c r="AY267" s="18" t="s">
        <v>191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84</v>
      </c>
      <c r="BK267" s="239">
        <f>ROUND(I267*H267,2)</f>
        <v>0</v>
      </c>
      <c r="BL267" s="18" t="s">
        <v>613</v>
      </c>
      <c r="BM267" s="238" t="s">
        <v>3519</v>
      </c>
    </row>
    <row r="268" spans="1:65" s="2" customFormat="1" ht="21.75" customHeight="1">
      <c r="A268" s="39"/>
      <c r="B268" s="40"/>
      <c r="C268" s="227" t="s">
        <v>1230</v>
      </c>
      <c r="D268" s="227" t="s">
        <v>193</v>
      </c>
      <c r="E268" s="228" t="s">
        <v>3520</v>
      </c>
      <c r="F268" s="229" t="s">
        <v>3521</v>
      </c>
      <c r="G268" s="230" t="s">
        <v>926</v>
      </c>
      <c r="H268" s="231">
        <v>4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41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613</v>
      </c>
      <c r="AT268" s="238" t="s">
        <v>193</v>
      </c>
      <c r="AU268" s="238" t="s">
        <v>84</v>
      </c>
      <c r="AY268" s="18" t="s">
        <v>191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84</v>
      </c>
      <c r="BK268" s="239">
        <f>ROUND(I268*H268,2)</f>
        <v>0</v>
      </c>
      <c r="BL268" s="18" t="s">
        <v>613</v>
      </c>
      <c r="BM268" s="238" t="s">
        <v>3522</v>
      </c>
    </row>
    <row r="269" spans="1:65" s="2" customFormat="1" ht="16.5" customHeight="1">
      <c r="A269" s="39"/>
      <c r="B269" s="40"/>
      <c r="C269" s="227" t="s">
        <v>980</v>
      </c>
      <c r="D269" s="227" t="s">
        <v>193</v>
      </c>
      <c r="E269" s="228" t="s">
        <v>3523</v>
      </c>
      <c r="F269" s="229" t="s">
        <v>3524</v>
      </c>
      <c r="G269" s="230" t="s">
        <v>926</v>
      </c>
      <c r="H269" s="231">
        <v>270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41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613</v>
      </c>
      <c r="AT269" s="238" t="s">
        <v>193</v>
      </c>
      <c r="AU269" s="238" t="s">
        <v>84</v>
      </c>
      <c r="AY269" s="18" t="s">
        <v>191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84</v>
      </c>
      <c r="BK269" s="239">
        <f>ROUND(I269*H269,2)</f>
        <v>0</v>
      </c>
      <c r="BL269" s="18" t="s">
        <v>613</v>
      </c>
      <c r="BM269" s="238" t="s">
        <v>3525</v>
      </c>
    </row>
    <row r="270" spans="1:65" s="2" customFormat="1" ht="16.5" customHeight="1">
      <c r="A270" s="39"/>
      <c r="B270" s="40"/>
      <c r="C270" s="227" t="s">
        <v>984</v>
      </c>
      <c r="D270" s="227" t="s">
        <v>193</v>
      </c>
      <c r="E270" s="228" t="s">
        <v>3526</v>
      </c>
      <c r="F270" s="229" t="s">
        <v>3527</v>
      </c>
      <c r="G270" s="230" t="s">
        <v>926</v>
      </c>
      <c r="H270" s="231">
        <v>30</v>
      </c>
      <c r="I270" s="232"/>
      <c r="J270" s="233">
        <f>ROUND(I270*H270,2)</f>
        <v>0</v>
      </c>
      <c r="K270" s="229" t="s">
        <v>1</v>
      </c>
      <c r="L270" s="45"/>
      <c r="M270" s="234" t="s">
        <v>1</v>
      </c>
      <c r="N270" s="235" t="s">
        <v>41</v>
      </c>
      <c r="O270" s="92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613</v>
      </c>
      <c r="AT270" s="238" t="s">
        <v>193</v>
      </c>
      <c r="AU270" s="238" t="s">
        <v>84</v>
      </c>
      <c r="AY270" s="18" t="s">
        <v>191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84</v>
      </c>
      <c r="BK270" s="239">
        <f>ROUND(I270*H270,2)</f>
        <v>0</v>
      </c>
      <c r="BL270" s="18" t="s">
        <v>613</v>
      </c>
      <c r="BM270" s="238" t="s">
        <v>3528</v>
      </c>
    </row>
    <row r="271" spans="1:65" s="2" customFormat="1" ht="16.5" customHeight="1">
      <c r="A271" s="39"/>
      <c r="B271" s="40"/>
      <c r="C271" s="227" t="s">
        <v>1248</v>
      </c>
      <c r="D271" s="227" t="s">
        <v>193</v>
      </c>
      <c r="E271" s="228" t="s">
        <v>3529</v>
      </c>
      <c r="F271" s="229" t="s">
        <v>3530</v>
      </c>
      <c r="G271" s="230" t="s">
        <v>336</v>
      </c>
      <c r="H271" s="231">
        <v>25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41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613</v>
      </c>
      <c r="AT271" s="238" t="s">
        <v>193</v>
      </c>
      <c r="AU271" s="238" t="s">
        <v>84</v>
      </c>
      <c r="AY271" s="18" t="s">
        <v>191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84</v>
      </c>
      <c r="BK271" s="239">
        <f>ROUND(I271*H271,2)</f>
        <v>0</v>
      </c>
      <c r="BL271" s="18" t="s">
        <v>613</v>
      </c>
      <c r="BM271" s="238" t="s">
        <v>3531</v>
      </c>
    </row>
    <row r="272" spans="1:65" s="2" customFormat="1" ht="16.5" customHeight="1">
      <c r="A272" s="39"/>
      <c r="B272" s="40"/>
      <c r="C272" s="227" t="s">
        <v>997</v>
      </c>
      <c r="D272" s="227" t="s">
        <v>193</v>
      </c>
      <c r="E272" s="228" t="s">
        <v>3532</v>
      </c>
      <c r="F272" s="229" t="s">
        <v>3533</v>
      </c>
      <c r="G272" s="230" t="s">
        <v>336</v>
      </c>
      <c r="H272" s="231">
        <v>250</v>
      </c>
      <c r="I272" s="232"/>
      <c r="J272" s="233">
        <f>ROUND(I272*H272,2)</f>
        <v>0</v>
      </c>
      <c r="K272" s="229" t="s">
        <v>1</v>
      </c>
      <c r="L272" s="45"/>
      <c r="M272" s="234" t="s">
        <v>1</v>
      </c>
      <c r="N272" s="235" t="s">
        <v>41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613</v>
      </c>
      <c r="AT272" s="238" t="s">
        <v>193</v>
      </c>
      <c r="AU272" s="238" t="s">
        <v>84</v>
      </c>
      <c r="AY272" s="18" t="s">
        <v>191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84</v>
      </c>
      <c r="BK272" s="239">
        <f>ROUND(I272*H272,2)</f>
        <v>0</v>
      </c>
      <c r="BL272" s="18" t="s">
        <v>613</v>
      </c>
      <c r="BM272" s="238" t="s">
        <v>3534</v>
      </c>
    </row>
    <row r="273" spans="1:65" s="2" customFormat="1" ht="16.5" customHeight="1">
      <c r="A273" s="39"/>
      <c r="B273" s="40"/>
      <c r="C273" s="227" t="s">
        <v>1001</v>
      </c>
      <c r="D273" s="227" t="s">
        <v>193</v>
      </c>
      <c r="E273" s="228" t="s">
        <v>3535</v>
      </c>
      <c r="F273" s="229" t="s">
        <v>3536</v>
      </c>
      <c r="G273" s="230" t="s">
        <v>336</v>
      </c>
      <c r="H273" s="231">
        <v>20</v>
      </c>
      <c r="I273" s="232"/>
      <c r="J273" s="233">
        <f>ROUND(I273*H273,2)</f>
        <v>0</v>
      </c>
      <c r="K273" s="229" t="s">
        <v>1</v>
      </c>
      <c r="L273" s="45"/>
      <c r="M273" s="234" t="s">
        <v>1</v>
      </c>
      <c r="N273" s="235" t="s">
        <v>41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613</v>
      </c>
      <c r="AT273" s="238" t="s">
        <v>193</v>
      </c>
      <c r="AU273" s="238" t="s">
        <v>84</v>
      </c>
      <c r="AY273" s="18" t="s">
        <v>191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84</v>
      </c>
      <c r="BK273" s="239">
        <f>ROUND(I273*H273,2)</f>
        <v>0</v>
      </c>
      <c r="BL273" s="18" t="s">
        <v>613</v>
      </c>
      <c r="BM273" s="238" t="s">
        <v>3537</v>
      </c>
    </row>
    <row r="274" spans="1:65" s="2" customFormat="1" ht="16.5" customHeight="1">
      <c r="A274" s="39"/>
      <c r="B274" s="40"/>
      <c r="C274" s="227" t="s">
        <v>1005</v>
      </c>
      <c r="D274" s="227" t="s">
        <v>193</v>
      </c>
      <c r="E274" s="228" t="s">
        <v>3538</v>
      </c>
      <c r="F274" s="229" t="s">
        <v>3539</v>
      </c>
      <c r="G274" s="230" t="s">
        <v>336</v>
      </c>
      <c r="H274" s="231">
        <v>200</v>
      </c>
      <c r="I274" s="232"/>
      <c r="J274" s="233">
        <f>ROUND(I274*H274,2)</f>
        <v>0</v>
      </c>
      <c r="K274" s="229" t="s">
        <v>1</v>
      </c>
      <c r="L274" s="45"/>
      <c r="M274" s="234" t="s">
        <v>1</v>
      </c>
      <c r="N274" s="235" t="s">
        <v>41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613</v>
      </c>
      <c r="AT274" s="238" t="s">
        <v>193</v>
      </c>
      <c r="AU274" s="238" t="s">
        <v>84</v>
      </c>
      <c r="AY274" s="18" t="s">
        <v>191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84</v>
      </c>
      <c r="BK274" s="239">
        <f>ROUND(I274*H274,2)</f>
        <v>0</v>
      </c>
      <c r="BL274" s="18" t="s">
        <v>613</v>
      </c>
      <c r="BM274" s="238" t="s">
        <v>3540</v>
      </c>
    </row>
    <row r="275" spans="1:65" s="2" customFormat="1" ht="16.5" customHeight="1">
      <c r="A275" s="39"/>
      <c r="B275" s="40"/>
      <c r="C275" s="227" t="s">
        <v>1009</v>
      </c>
      <c r="D275" s="227" t="s">
        <v>193</v>
      </c>
      <c r="E275" s="228" t="s">
        <v>3541</v>
      </c>
      <c r="F275" s="229" t="s">
        <v>3542</v>
      </c>
      <c r="G275" s="230" t="s">
        <v>926</v>
      </c>
      <c r="H275" s="231">
        <v>12</v>
      </c>
      <c r="I275" s="232"/>
      <c r="J275" s="233">
        <f>ROUND(I275*H275,2)</f>
        <v>0</v>
      </c>
      <c r="K275" s="229" t="s">
        <v>1</v>
      </c>
      <c r="L275" s="45"/>
      <c r="M275" s="234" t="s">
        <v>1</v>
      </c>
      <c r="N275" s="235" t="s">
        <v>41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613</v>
      </c>
      <c r="AT275" s="238" t="s">
        <v>193</v>
      </c>
      <c r="AU275" s="238" t="s">
        <v>84</v>
      </c>
      <c r="AY275" s="18" t="s">
        <v>191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84</v>
      </c>
      <c r="BK275" s="239">
        <f>ROUND(I275*H275,2)</f>
        <v>0</v>
      </c>
      <c r="BL275" s="18" t="s">
        <v>613</v>
      </c>
      <c r="BM275" s="238" t="s">
        <v>3543</v>
      </c>
    </row>
    <row r="276" spans="1:65" s="2" customFormat="1" ht="16.5" customHeight="1">
      <c r="A276" s="39"/>
      <c r="B276" s="40"/>
      <c r="C276" s="227" t="s">
        <v>1013</v>
      </c>
      <c r="D276" s="227" t="s">
        <v>193</v>
      </c>
      <c r="E276" s="228" t="s">
        <v>3544</v>
      </c>
      <c r="F276" s="229" t="s">
        <v>3188</v>
      </c>
      <c r="G276" s="230" t="s">
        <v>1534</v>
      </c>
      <c r="H276" s="294"/>
      <c r="I276" s="232"/>
      <c r="J276" s="233">
        <f>ROUND(I276*H276,2)</f>
        <v>0</v>
      </c>
      <c r="K276" s="229" t="s">
        <v>1</v>
      </c>
      <c r="L276" s="45"/>
      <c r="M276" s="234" t="s">
        <v>1</v>
      </c>
      <c r="N276" s="235" t="s">
        <v>41</v>
      </c>
      <c r="O276" s="92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613</v>
      </c>
      <c r="AT276" s="238" t="s">
        <v>193</v>
      </c>
      <c r="AU276" s="238" t="s">
        <v>84</v>
      </c>
      <c r="AY276" s="18" t="s">
        <v>191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84</v>
      </c>
      <c r="BK276" s="239">
        <f>ROUND(I276*H276,2)</f>
        <v>0</v>
      </c>
      <c r="BL276" s="18" t="s">
        <v>613</v>
      </c>
      <c r="BM276" s="238" t="s">
        <v>3545</v>
      </c>
    </row>
    <row r="277" spans="1:65" s="2" customFormat="1" ht="16.5" customHeight="1">
      <c r="A277" s="39"/>
      <c r="B277" s="40"/>
      <c r="C277" s="227" t="s">
        <v>1017</v>
      </c>
      <c r="D277" s="227" t="s">
        <v>193</v>
      </c>
      <c r="E277" s="228" t="s">
        <v>3546</v>
      </c>
      <c r="F277" s="229" t="s">
        <v>3191</v>
      </c>
      <c r="G277" s="230" t="s">
        <v>1534</v>
      </c>
      <c r="H277" s="294"/>
      <c r="I277" s="232"/>
      <c r="J277" s="233">
        <f>ROUND(I277*H277,2)</f>
        <v>0</v>
      </c>
      <c r="K277" s="229" t="s">
        <v>1</v>
      </c>
      <c r="L277" s="45"/>
      <c r="M277" s="234" t="s">
        <v>1</v>
      </c>
      <c r="N277" s="235" t="s">
        <v>41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613</v>
      </c>
      <c r="AT277" s="238" t="s">
        <v>193</v>
      </c>
      <c r="AU277" s="238" t="s">
        <v>84</v>
      </c>
      <c r="AY277" s="18" t="s">
        <v>191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84</v>
      </c>
      <c r="BK277" s="239">
        <f>ROUND(I277*H277,2)</f>
        <v>0</v>
      </c>
      <c r="BL277" s="18" t="s">
        <v>613</v>
      </c>
      <c r="BM277" s="238" t="s">
        <v>3547</v>
      </c>
    </row>
    <row r="278" spans="1:63" s="12" customFormat="1" ht="25.9" customHeight="1">
      <c r="A278" s="12"/>
      <c r="B278" s="211"/>
      <c r="C278" s="212"/>
      <c r="D278" s="213" t="s">
        <v>75</v>
      </c>
      <c r="E278" s="214" t="s">
        <v>3548</v>
      </c>
      <c r="F278" s="214" t="s">
        <v>3549</v>
      </c>
      <c r="G278" s="212"/>
      <c r="H278" s="212"/>
      <c r="I278" s="215"/>
      <c r="J278" s="216">
        <f>BK278</f>
        <v>0</v>
      </c>
      <c r="K278" s="212"/>
      <c r="L278" s="217"/>
      <c r="M278" s="218"/>
      <c r="N278" s="219"/>
      <c r="O278" s="219"/>
      <c r="P278" s="220">
        <f>SUM(P279:P288)</f>
        <v>0</v>
      </c>
      <c r="Q278" s="219"/>
      <c r="R278" s="220">
        <f>SUM(R279:R288)</f>
        <v>0</v>
      </c>
      <c r="S278" s="219"/>
      <c r="T278" s="221">
        <f>SUM(T279:T288)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2" t="s">
        <v>84</v>
      </c>
      <c r="AT278" s="223" t="s">
        <v>75</v>
      </c>
      <c r="AU278" s="223" t="s">
        <v>76</v>
      </c>
      <c r="AY278" s="222" t="s">
        <v>191</v>
      </c>
      <c r="BK278" s="224">
        <f>SUM(BK279:BK288)</f>
        <v>0</v>
      </c>
    </row>
    <row r="279" spans="1:65" s="2" customFormat="1" ht="24.15" customHeight="1">
      <c r="A279" s="39"/>
      <c r="B279" s="40"/>
      <c r="C279" s="227" t="s">
        <v>1033</v>
      </c>
      <c r="D279" s="227" t="s">
        <v>193</v>
      </c>
      <c r="E279" s="228" t="s">
        <v>3550</v>
      </c>
      <c r="F279" s="229" t="s">
        <v>3551</v>
      </c>
      <c r="G279" s="230" t="s">
        <v>926</v>
      </c>
      <c r="H279" s="231">
        <v>1</v>
      </c>
      <c r="I279" s="232"/>
      <c r="J279" s="233">
        <f>ROUND(I279*H279,2)</f>
        <v>0</v>
      </c>
      <c r="K279" s="229" t="s">
        <v>1</v>
      </c>
      <c r="L279" s="45"/>
      <c r="M279" s="234" t="s">
        <v>1</v>
      </c>
      <c r="N279" s="235" t="s">
        <v>41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613</v>
      </c>
      <c r="AT279" s="238" t="s">
        <v>193</v>
      </c>
      <c r="AU279" s="238" t="s">
        <v>84</v>
      </c>
      <c r="AY279" s="18" t="s">
        <v>191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84</v>
      </c>
      <c r="BK279" s="239">
        <f>ROUND(I279*H279,2)</f>
        <v>0</v>
      </c>
      <c r="BL279" s="18" t="s">
        <v>613</v>
      </c>
      <c r="BM279" s="238" t="s">
        <v>3552</v>
      </c>
    </row>
    <row r="280" spans="1:65" s="2" customFormat="1" ht="24.15" customHeight="1">
      <c r="A280" s="39"/>
      <c r="B280" s="40"/>
      <c r="C280" s="227" t="s">
        <v>1037</v>
      </c>
      <c r="D280" s="227" t="s">
        <v>193</v>
      </c>
      <c r="E280" s="228" t="s">
        <v>3553</v>
      </c>
      <c r="F280" s="229" t="s">
        <v>3554</v>
      </c>
      <c r="G280" s="230" t="s">
        <v>926</v>
      </c>
      <c r="H280" s="231">
        <v>1</v>
      </c>
      <c r="I280" s="232"/>
      <c r="J280" s="233">
        <f>ROUND(I280*H280,2)</f>
        <v>0</v>
      </c>
      <c r="K280" s="229" t="s">
        <v>1</v>
      </c>
      <c r="L280" s="45"/>
      <c r="M280" s="234" t="s">
        <v>1</v>
      </c>
      <c r="N280" s="235" t="s">
        <v>41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613</v>
      </c>
      <c r="AT280" s="238" t="s">
        <v>193</v>
      </c>
      <c r="AU280" s="238" t="s">
        <v>84</v>
      </c>
      <c r="AY280" s="18" t="s">
        <v>191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84</v>
      </c>
      <c r="BK280" s="239">
        <f>ROUND(I280*H280,2)</f>
        <v>0</v>
      </c>
      <c r="BL280" s="18" t="s">
        <v>613</v>
      </c>
      <c r="BM280" s="238" t="s">
        <v>3555</v>
      </c>
    </row>
    <row r="281" spans="1:65" s="2" customFormat="1" ht="16.5" customHeight="1">
      <c r="A281" s="39"/>
      <c r="B281" s="40"/>
      <c r="C281" s="227" t="s">
        <v>1041</v>
      </c>
      <c r="D281" s="227" t="s">
        <v>193</v>
      </c>
      <c r="E281" s="228" t="s">
        <v>3556</v>
      </c>
      <c r="F281" s="229" t="s">
        <v>3557</v>
      </c>
      <c r="G281" s="230" t="s">
        <v>926</v>
      </c>
      <c r="H281" s="231">
        <v>1</v>
      </c>
      <c r="I281" s="232"/>
      <c r="J281" s="233">
        <f>ROUND(I281*H281,2)</f>
        <v>0</v>
      </c>
      <c r="K281" s="229" t="s">
        <v>1</v>
      </c>
      <c r="L281" s="45"/>
      <c r="M281" s="234" t="s">
        <v>1</v>
      </c>
      <c r="N281" s="235" t="s">
        <v>41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613</v>
      </c>
      <c r="AT281" s="238" t="s">
        <v>193</v>
      </c>
      <c r="AU281" s="238" t="s">
        <v>84</v>
      </c>
      <c r="AY281" s="18" t="s">
        <v>191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84</v>
      </c>
      <c r="BK281" s="239">
        <f>ROUND(I281*H281,2)</f>
        <v>0</v>
      </c>
      <c r="BL281" s="18" t="s">
        <v>613</v>
      </c>
      <c r="BM281" s="238" t="s">
        <v>3558</v>
      </c>
    </row>
    <row r="282" spans="1:65" s="2" customFormat="1" ht="24.15" customHeight="1">
      <c r="A282" s="39"/>
      <c r="B282" s="40"/>
      <c r="C282" s="227" t="s">
        <v>1045</v>
      </c>
      <c r="D282" s="227" t="s">
        <v>193</v>
      </c>
      <c r="E282" s="228" t="s">
        <v>3559</v>
      </c>
      <c r="F282" s="229" t="s">
        <v>3560</v>
      </c>
      <c r="G282" s="230" t="s">
        <v>926</v>
      </c>
      <c r="H282" s="231">
        <v>1</v>
      </c>
      <c r="I282" s="232"/>
      <c r="J282" s="233">
        <f>ROUND(I282*H282,2)</f>
        <v>0</v>
      </c>
      <c r="K282" s="229" t="s">
        <v>1</v>
      </c>
      <c r="L282" s="45"/>
      <c r="M282" s="234" t="s">
        <v>1</v>
      </c>
      <c r="N282" s="235" t="s">
        <v>41</v>
      </c>
      <c r="O282" s="92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613</v>
      </c>
      <c r="AT282" s="238" t="s">
        <v>193</v>
      </c>
      <c r="AU282" s="238" t="s">
        <v>84</v>
      </c>
      <c r="AY282" s="18" t="s">
        <v>191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84</v>
      </c>
      <c r="BK282" s="239">
        <f>ROUND(I282*H282,2)</f>
        <v>0</v>
      </c>
      <c r="BL282" s="18" t="s">
        <v>613</v>
      </c>
      <c r="BM282" s="238" t="s">
        <v>3561</v>
      </c>
    </row>
    <row r="283" spans="1:65" s="2" customFormat="1" ht="16.5" customHeight="1">
      <c r="A283" s="39"/>
      <c r="B283" s="40"/>
      <c r="C283" s="227" t="s">
        <v>1049</v>
      </c>
      <c r="D283" s="227" t="s">
        <v>193</v>
      </c>
      <c r="E283" s="228" t="s">
        <v>3562</v>
      </c>
      <c r="F283" s="229" t="s">
        <v>3563</v>
      </c>
      <c r="G283" s="230" t="s">
        <v>926</v>
      </c>
      <c r="H283" s="231">
        <v>1</v>
      </c>
      <c r="I283" s="232"/>
      <c r="J283" s="233">
        <f>ROUND(I283*H283,2)</f>
        <v>0</v>
      </c>
      <c r="K283" s="229" t="s">
        <v>1</v>
      </c>
      <c r="L283" s="45"/>
      <c r="M283" s="234" t="s">
        <v>1</v>
      </c>
      <c r="N283" s="235" t="s">
        <v>41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613</v>
      </c>
      <c r="AT283" s="238" t="s">
        <v>193</v>
      </c>
      <c r="AU283" s="238" t="s">
        <v>84</v>
      </c>
      <c r="AY283" s="18" t="s">
        <v>191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84</v>
      </c>
      <c r="BK283" s="239">
        <f>ROUND(I283*H283,2)</f>
        <v>0</v>
      </c>
      <c r="BL283" s="18" t="s">
        <v>613</v>
      </c>
      <c r="BM283" s="238" t="s">
        <v>3564</v>
      </c>
    </row>
    <row r="284" spans="1:65" s="2" customFormat="1" ht="16.5" customHeight="1">
      <c r="A284" s="39"/>
      <c r="B284" s="40"/>
      <c r="C284" s="227" t="s">
        <v>1053</v>
      </c>
      <c r="D284" s="227" t="s">
        <v>193</v>
      </c>
      <c r="E284" s="228" t="s">
        <v>3565</v>
      </c>
      <c r="F284" s="229" t="s">
        <v>3566</v>
      </c>
      <c r="G284" s="230" t="s">
        <v>926</v>
      </c>
      <c r="H284" s="231">
        <v>1</v>
      </c>
      <c r="I284" s="232"/>
      <c r="J284" s="233">
        <f>ROUND(I284*H284,2)</f>
        <v>0</v>
      </c>
      <c r="K284" s="229" t="s">
        <v>1</v>
      </c>
      <c r="L284" s="45"/>
      <c r="M284" s="234" t="s">
        <v>1</v>
      </c>
      <c r="N284" s="235" t="s">
        <v>41</v>
      </c>
      <c r="O284" s="92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613</v>
      </c>
      <c r="AT284" s="238" t="s">
        <v>193</v>
      </c>
      <c r="AU284" s="238" t="s">
        <v>84</v>
      </c>
      <c r="AY284" s="18" t="s">
        <v>191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84</v>
      </c>
      <c r="BK284" s="239">
        <f>ROUND(I284*H284,2)</f>
        <v>0</v>
      </c>
      <c r="BL284" s="18" t="s">
        <v>613</v>
      </c>
      <c r="BM284" s="238" t="s">
        <v>3567</v>
      </c>
    </row>
    <row r="285" spans="1:65" s="2" customFormat="1" ht="16.5" customHeight="1">
      <c r="A285" s="39"/>
      <c r="B285" s="40"/>
      <c r="C285" s="227" t="s">
        <v>1064</v>
      </c>
      <c r="D285" s="227" t="s">
        <v>193</v>
      </c>
      <c r="E285" s="228" t="s">
        <v>3568</v>
      </c>
      <c r="F285" s="229" t="s">
        <v>3569</v>
      </c>
      <c r="G285" s="230" t="s">
        <v>926</v>
      </c>
      <c r="H285" s="231">
        <v>1</v>
      </c>
      <c r="I285" s="232"/>
      <c r="J285" s="233">
        <f>ROUND(I285*H285,2)</f>
        <v>0</v>
      </c>
      <c r="K285" s="229" t="s">
        <v>1</v>
      </c>
      <c r="L285" s="45"/>
      <c r="M285" s="234" t="s">
        <v>1</v>
      </c>
      <c r="N285" s="235" t="s">
        <v>41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613</v>
      </c>
      <c r="AT285" s="238" t="s">
        <v>193</v>
      </c>
      <c r="AU285" s="238" t="s">
        <v>84</v>
      </c>
      <c r="AY285" s="18" t="s">
        <v>191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84</v>
      </c>
      <c r="BK285" s="239">
        <f>ROUND(I285*H285,2)</f>
        <v>0</v>
      </c>
      <c r="BL285" s="18" t="s">
        <v>613</v>
      </c>
      <c r="BM285" s="238" t="s">
        <v>3570</v>
      </c>
    </row>
    <row r="286" spans="1:65" s="2" customFormat="1" ht="16.5" customHeight="1">
      <c r="A286" s="39"/>
      <c r="B286" s="40"/>
      <c r="C286" s="227" t="s">
        <v>1072</v>
      </c>
      <c r="D286" s="227" t="s">
        <v>193</v>
      </c>
      <c r="E286" s="228" t="s">
        <v>3571</v>
      </c>
      <c r="F286" s="229" t="s">
        <v>3572</v>
      </c>
      <c r="G286" s="230" t="s">
        <v>926</v>
      </c>
      <c r="H286" s="231">
        <v>1</v>
      </c>
      <c r="I286" s="232"/>
      <c r="J286" s="233">
        <f>ROUND(I286*H286,2)</f>
        <v>0</v>
      </c>
      <c r="K286" s="229" t="s">
        <v>1</v>
      </c>
      <c r="L286" s="45"/>
      <c r="M286" s="234" t="s">
        <v>1</v>
      </c>
      <c r="N286" s="235" t="s">
        <v>41</v>
      </c>
      <c r="O286" s="92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613</v>
      </c>
      <c r="AT286" s="238" t="s">
        <v>193</v>
      </c>
      <c r="AU286" s="238" t="s">
        <v>84</v>
      </c>
      <c r="AY286" s="18" t="s">
        <v>191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84</v>
      </c>
      <c r="BK286" s="239">
        <f>ROUND(I286*H286,2)</f>
        <v>0</v>
      </c>
      <c r="BL286" s="18" t="s">
        <v>613</v>
      </c>
      <c r="BM286" s="238" t="s">
        <v>3573</v>
      </c>
    </row>
    <row r="287" spans="1:65" s="2" customFormat="1" ht="16.5" customHeight="1">
      <c r="A287" s="39"/>
      <c r="B287" s="40"/>
      <c r="C287" s="227" t="s">
        <v>1091</v>
      </c>
      <c r="D287" s="227" t="s">
        <v>193</v>
      </c>
      <c r="E287" s="228" t="s">
        <v>3574</v>
      </c>
      <c r="F287" s="229" t="s">
        <v>3188</v>
      </c>
      <c r="G287" s="230" t="s">
        <v>1534</v>
      </c>
      <c r="H287" s="294"/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41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613</v>
      </c>
      <c r="AT287" s="238" t="s">
        <v>193</v>
      </c>
      <c r="AU287" s="238" t="s">
        <v>84</v>
      </c>
      <c r="AY287" s="18" t="s">
        <v>191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84</v>
      </c>
      <c r="BK287" s="239">
        <f>ROUND(I287*H287,2)</f>
        <v>0</v>
      </c>
      <c r="BL287" s="18" t="s">
        <v>613</v>
      </c>
      <c r="BM287" s="238" t="s">
        <v>3575</v>
      </c>
    </row>
    <row r="288" spans="1:65" s="2" customFormat="1" ht="16.5" customHeight="1">
      <c r="A288" s="39"/>
      <c r="B288" s="40"/>
      <c r="C288" s="227" t="s">
        <v>1095</v>
      </c>
      <c r="D288" s="227" t="s">
        <v>193</v>
      </c>
      <c r="E288" s="228" t="s">
        <v>3576</v>
      </c>
      <c r="F288" s="229" t="s">
        <v>3191</v>
      </c>
      <c r="G288" s="230" t="s">
        <v>1534</v>
      </c>
      <c r="H288" s="294"/>
      <c r="I288" s="232"/>
      <c r="J288" s="233">
        <f>ROUND(I288*H288,2)</f>
        <v>0</v>
      </c>
      <c r="K288" s="229" t="s">
        <v>1</v>
      </c>
      <c r="L288" s="45"/>
      <c r="M288" s="234" t="s">
        <v>1</v>
      </c>
      <c r="N288" s="235" t="s">
        <v>41</v>
      </c>
      <c r="O288" s="92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613</v>
      </c>
      <c r="AT288" s="238" t="s">
        <v>193</v>
      </c>
      <c r="AU288" s="238" t="s">
        <v>84</v>
      </c>
      <c r="AY288" s="18" t="s">
        <v>191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84</v>
      </c>
      <c r="BK288" s="239">
        <f>ROUND(I288*H288,2)</f>
        <v>0</v>
      </c>
      <c r="BL288" s="18" t="s">
        <v>613</v>
      </c>
      <c r="BM288" s="238" t="s">
        <v>3577</v>
      </c>
    </row>
    <row r="289" spans="1:63" s="12" customFormat="1" ht="25.9" customHeight="1">
      <c r="A289" s="12"/>
      <c r="B289" s="211"/>
      <c r="C289" s="212"/>
      <c r="D289" s="213" t="s">
        <v>75</v>
      </c>
      <c r="E289" s="214" t="s">
        <v>3578</v>
      </c>
      <c r="F289" s="214" t="s">
        <v>3579</v>
      </c>
      <c r="G289" s="212"/>
      <c r="H289" s="212"/>
      <c r="I289" s="215"/>
      <c r="J289" s="216">
        <f>BK289</f>
        <v>0</v>
      </c>
      <c r="K289" s="212"/>
      <c r="L289" s="217"/>
      <c r="M289" s="218"/>
      <c r="N289" s="219"/>
      <c r="O289" s="219"/>
      <c r="P289" s="220">
        <f>SUM(P290:P305)</f>
        <v>0</v>
      </c>
      <c r="Q289" s="219"/>
      <c r="R289" s="220">
        <f>SUM(R290:R305)</f>
        <v>0</v>
      </c>
      <c r="S289" s="219"/>
      <c r="T289" s="221">
        <f>SUM(T290:T305)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2" t="s">
        <v>84</v>
      </c>
      <c r="AT289" s="223" t="s">
        <v>75</v>
      </c>
      <c r="AU289" s="223" t="s">
        <v>76</v>
      </c>
      <c r="AY289" s="222" t="s">
        <v>191</v>
      </c>
      <c r="BK289" s="224">
        <f>SUM(BK290:BK305)</f>
        <v>0</v>
      </c>
    </row>
    <row r="290" spans="1:65" s="2" customFormat="1" ht="16.5" customHeight="1">
      <c r="A290" s="39"/>
      <c r="B290" s="40"/>
      <c r="C290" s="227" t="s">
        <v>1178</v>
      </c>
      <c r="D290" s="227" t="s">
        <v>193</v>
      </c>
      <c r="E290" s="228" t="s">
        <v>3580</v>
      </c>
      <c r="F290" s="229" t="s">
        <v>3581</v>
      </c>
      <c r="G290" s="230" t="s">
        <v>995</v>
      </c>
      <c r="H290" s="231">
        <v>1</v>
      </c>
      <c r="I290" s="232"/>
      <c r="J290" s="233">
        <f>ROUND(I290*H290,2)</f>
        <v>0</v>
      </c>
      <c r="K290" s="229" t="s">
        <v>1</v>
      </c>
      <c r="L290" s="45"/>
      <c r="M290" s="234" t="s">
        <v>1</v>
      </c>
      <c r="N290" s="235" t="s">
        <v>41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613</v>
      </c>
      <c r="AT290" s="238" t="s">
        <v>193</v>
      </c>
      <c r="AU290" s="238" t="s">
        <v>84</v>
      </c>
      <c r="AY290" s="18" t="s">
        <v>191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84</v>
      </c>
      <c r="BK290" s="239">
        <f>ROUND(I290*H290,2)</f>
        <v>0</v>
      </c>
      <c r="BL290" s="18" t="s">
        <v>613</v>
      </c>
      <c r="BM290" s="238" t="s">
        <v>3582</v>
      </c>
    </row>
    <row r="291" spans="1:65" s="2" customFormat="1" ht="16.5" customHeight="1">
      <c r="A291" s="39"/>
      <c r="B291" s="40"/>
      <c r="C291" s="227" t="s">
        <v>1182</v>
      </c>
      <c r="D291" s="227" t="s">
        <v>193</v>
      </c>
      <c r="E291" s="228" t="s">
        <v>3583</v>
      </c>
      <c r="F291" s="229" t="s">
        <v>3185</v>
      </c>
      <c r="G291" s="230" t="s">
        <v>995</v>
      </c>
      <c r="H291" s="231">
        <v>1</v>
      </c>
      <c r="I291" s="232"/>
      <c r="J291" s="233">
        <f>ROUND(I291*H291,2)</f>
        <v>0</v>
      </c>
      <c r="K291" s="229" t="s">
        <v>1</v>
      </c>
      <c r="L291" s="45"/>
      <c r="M291" s="234" t="s">
        <v>1</v>
      </c>
      <c r="N291" s="235" t="s">
        <v>41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613</v>
      </c>
      <c r="AT291" s="238" t="s">
        <v>193</v>
      </c>
      <c r="AU291" s="238" t="s">
        <v>84</v>
      </c>
      <c r="AY291" s="18" t="s">
        <v>191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84</v>
      </c>
      <c r="BK291" s="239">
        <f>ROUND(I291*H291,2)</f>
        <v>0</v>
      </c>
      <c r="BL291" s="18" t="s">
        <v>613</v>
      </c>
      <c r="BM291" s="238" t="s">
        <v>3584</v>
      </c>
    </row>
    <row r="292" spans="1:65" s="2" customFormat="1" ht="16.5" customHeight="1">
      <c r="A292" s="39"/>
      <c r="B292" s="40"/>
      <c r="C292" s="227" t="s">
        <v>1100</v>
      </c>
      <c r="D292" s="227" t="s">
        <v>193</v>
      </c>
      <c r="E292" s="228" t="s">
        <v>3585</v>
      </c>
      <c r="F292" s="229" t="s">
        <v>3586</v>
      </c>
      <c r="G292" s="230" t="s">
        <v>926</v>
      </c>
      <c r="H292" s="231">
        <v>1</v>
      </c>
      <c r="I292" s="232"/>
      <c r="J292" s="233">
        <f>ROUND(I292*H292,2)</f>
        <v>0</v>
      </c>
      <c r="K292" s="229" t="s">
        <v>1</v>
      </c>
      <c r="L292" s="45"/>
      <c r="M292" s="234" t="s">
        <v>1</v>
      </c>
      <c r="N292" s="235" t="s">
        <v>41</v>
      </c>
      <c r="O292" s="92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613</v>
      </c>
      <c r="AT292" s="238" t="s">
        <v>193</v>
      </c>
      <c r="AU292" s="238" t="s">
        <v>84</v>
      </c>
      <c r="AY292" s="18" t="s">
        <v>191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84</v>
      </c>
      <c r="BK292" s="239">
        <f>ROUND(I292*H292,2)</f>
        <v>0</v>
      </c>
      <c r="BL292" s="18" t="s">
        <v>613</v>
      </c>
      <c r="BM292" s="238" t="s">
        <v>3587</v>
      </c>
    </row>
    <row r="293" spans="1:65" s="2" customFormat="1" ht="16.5" customHeight="1">
      <c r="A293" s="39"/>
      <c r="B293" s="40"/>
      <c r="C293" s="227" t="s">
        <v>1104</v>
      </c>
      <c r="D293" s="227" t="s">
        <v>193</v>
      </c>
      <c r="E293" s="228" t="s">
        <v>3588</v>
      </c>
      <c r="F293" s="229" t="s">
        <v>3589</v>
      </c>
      <c r="G293" s="230" t="s">
        <v>926</v>
      </c>
      <c r="H293" s="231">
        <v>2</v>
      </c>
      <c r="I293" s="232"/>
      <c r="J293" s="233">
        <f>ROUND(I293*H293,2)</f>
        <v>0</v>
      </c>
      <c r="K293" s="229" t="s">
        <v>1</v>
      </c>
      <c r="L293" s="45"/>
      <c r="M293" s="234" t="s">
        <v>1</v>
      </c>
      <c r="N293" s="235" t="s">
        <v>41</v>
      </c>
      <c r="O293" s="92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613</v>
      </c>
      <c r="AT293" s="238" t="s">
        <v>193</v>
      </c>
      <c r="AU293" s="238" t="s">
        <v>84</v>
      </c>
      <c r="AY293" s="18" t="s">
        <v>191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84</v>
      </c>
      <c r="BK293" s="239">
        <f>ROUND(I293*H293,2)</f>
        <v>0</v>
      </c>
      <c r="BL293" s="18" t="s">
        <v>613</v>
      </c>
      <c r="BM293" s="238" t="s">
        <v>3590</v>
      </c>
    </row>
    <row r="294" spans="1:65" s="2" customFormat="1" ht="16.5" customHeight="1">
      <c r="A294" s="39"/>
      <c r="B294" s="40"/>
      <c r="C294" s="227" t="s">
        <v>1108</v>
      </c>
      <c r="D294" s="227" t="s">
        <v>193</v>
      </c>
      <c r="E294" s="228" t="s">
        <v>3591</v>
      </c>
      <c r="F294" s="229" t="s">
        <v>3592</v>
      </c>
      <c r="G294" s="230" t="s">
        <v>926</v>
      </c>
      <c r="H294" s="231">
        <v>1</v>
      </c>
      <c r="I294" s="232"/>
      <c r="J294" s="233">
        <f>ROUND(I294*H294,2)</f>
        <v>0</v>
      </c>
      <c r="K294" s="229" t="s">
        <v>1</v>
      </c>
      <c r="L294" s="45"/>
      <c r="M294" s="234" t="s">
        <v>1</v>
      </c>
      <c r="N294" s="235" t="s">
        <v>41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613</v>
      </c>
      <c r="AT294" s="238" t="s">
        <v>193</v>
      </c>
      <c r="AU294" s="238" t="s">
        <v>84</v>
      </c>
      <c r="AY294" s="18" t="s">
        <v>191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84</v>
      </c>
      <c r="BK294" s="239">
        <f>ROUND(I294*H294,2)</f>
        <v>0</v>
      </c>
      <c r="BL294" s="18" t="s">
        <v>613</v>
      </c>
      <c r="BM294" s="238" t="s">
        <v>3593</v>
      </c>
    </row>
    <row r="295" spans="1:65" s="2" customFormat="1" ht="16.5" customHeight="1">
      <c r="A295" s="39"/>
      <c r="B295" s="40"/>
      <c r="C295" s="227" t="s">
        <v>1133</v>
      </c>
      <c r="D295" s="227" t="s">
        <v>193</v>
      </c>
      <c r="E295" s="228" t="s">
        <v>3594</v>
      </c>
      <c r="F295" s="229" t="s">
        <v>3595</v>
      </c>
      <c r="G295" s="230" t="s">
        <v>926</v>
      </c>
      <c r="H295" s="231">
        <v>2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41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613</v>
      </c>
      <c r="AT295" s="238" t="s">
        <v>193</v>
      </c>
      <c r="AU295" s="238" t="s">
        <v>84</v>
      </c>
      <c r="AY295" s="18" t="s">
        <v>191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84</v>
      </c>
      <c r="BK295" s="239">
        <f>ROUND(I295*H295,2)</f>
        <v>0</v>
      </c>
      <c r="BL295" s="18" t="s">
        <v>613</v>
      </c>
      <c r="BM295" s="238" t="s">
        <v>3596</v>
      </c>
    </row>
    <row r="296" spans="1:65" s="2" customFormat="1" ht="16.5" customHeight="1">
      <c r="A296" s="39"/>
      <c r="B296" s="40"/>
      <c r="C296" s="227" t="s">
        <v>1139</v>
      </c>
      <c r="D296" s="227" t="s">
        <v>193</v>
      </c>
      <c r="E296" s="228" t="s">
        <v>3597</v>
      </c>
      <c r="F296" s="229" t="s">
        <v>3598</v>
      </c>
      <c r="G296" s="230" t="s">
        <v>926</v>
      </c>
      <c r="H296" s="231">
        <v>8</v>
      </c>
      <c r="I296" s="232"/>
      <c r="J296" s="233">
        <f>ROUND(I296*H296,2)</f>
        <v>0</v>
      </c>
      <c r="K296" s="229" t="s">
        <v>1</v>
      </c>
      <c r="L296" s="45"/>
      <c r="M296" s="234" t="s">
        <v>1</v>
      </c>
      <c r="N296" s="235" t="s">
        <v>41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613</v>
      </c>
      <c r="AT296" s="238" t="s">
        <v>193</v>
      </c>
      <c r="AU296" s="238" t="s">
        <v>84</v>
      </c>
      <c r="AY296" s="18" t="s">
        <v>191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84</v>
      </c>
      <c r="BK296" s="239">
        <f>ROUND(I296*H296,2)</f>
        <v>0</v>
      </c>
      <c r="BL296" s="18" t="s">
        <v>613</v>
      </c>
      <c r="BM296" s="238" t="s">
        <v>3599</v>
      </c>
    </row>
    <row r="297" spans="1:65" s="2" customFormat="1" ht="16.5" customHeight="1">
      <c r="A297" s="39"/>
      <c r="B297" s="40"/>
      <c r="C297" s="227" t="s">
        <v>1150</v>
      </c>
      <c r="D297" s="227" t="s">
        <v>193</v>
      </c>
      <c r="E297" s="228" t="s">
        <v>3600</v>
      </c>
      <c r="F297" s="229" t="s">
        <v>3601</v>
      </c>
      <c r="G297" s="230" t="s">
        <v>926</v>
      </c>
      <c r="H297" s="231">
        <v>4</v>
      </c>
      <c r="I297" s="232"/>
      <c r="J297" s="233">
        <f>ROUND(I297*H297,2)</f>
        <v>0</v>
      </c>
      <c r="K297" s="229" t="s">
        <v>1</v>
      </c>
      <c r="L297" s="45"/>
      <c r="M297" s="234" t="s">
        <v>1</v>
      </c>
      <c r="N297" s="235" t="s">
        <v>41</v>
      </c>
      <c r="O297" s="92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613</v>
      </c>
      <c r="AT297" s="238" t="s">
        <v>193</v>
      </c>
      <c r="AU297" s="238" t="s">
        <v>84</v>
      </c>
      <c r="AY297" s="18" t="s">
        <v>191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84</v>
      </c>
      <c r="BK297" s="239">
        <f>ROUND(I297*H297,2)</f>
        <v>0</v>
      </c>
      <c r="BL297" s="18" t="s">
        <v>613</v>
      </c>
      <c r="BM297" s="238" t="s">
        <v>3602</v>
      </c>
    </row>
    <row r="298" spans="1:65" s="2" customFormat="1" ht="16.5" customHeight="1">
      <c r="A298" s="39"/>
      <c r="B298" s="40"/>
      <c r="C298" s="227" t="s">
        <v>1153</v>
      </c>
      <c r="D298" s="227" t="s">
        <v>193</v>
      </c>
      <c r="E298" s="228" t="s">
        <v>3603</v>
      </c>
      <c r="F298" s="229" t="s">
        <v>3604</v>
      </c>
      <c r="G298" s="230" t="s">
        <v>926</v>
      </c>
      <c r="H298" s="231">
        <v>1</v>
      </c>
      <c r="I298" s="232"/>
      <c r="J298" s="233">
        <f>ROUND(I298*H298,2)</f>
        <v>0</v>
      </c>
      <c r="K298" s="229" t="s">
        <v>1</v>
      </c>
      <c r="L298" s="45"/>
      <c r="M298" s="234" t="s">
        <v>1</v>
      </c>
      <c r="N298" s="235" t="s">
        <v>41</v>
      </c>
      <c r="O298" s="92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613</v>
      </c>
      <c r="AT298" s="238" t="s">
        <v>193</v>
      </c>
      <c r="AU298" s="238" t="s">
        <v>84</v>
      </c>
      <c r="AY298" s="18" t="s">
        <v>191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84</v>
      </c>
      <c r="BK298" s="239">
        <f>ROUND(I298*H298,2)</f>
        <v>0</v>
      </c>
      <c r="BL298" s="18" t="s">
        <v>613</v>
      </c>
      <c r="BM298" s="238" t="s">
        <v>3605</v>
      </c>
    </row>
    <row r="299" spans="1:65" s="2" customFormat="1" ht="16.5" customHeight="1">
      <c r="A299" s="39"/>
      <c r="B299" s="40"/>
      <c r="C299" s="227" t="s">
        <v>1157</v>
      </c>
      <c r="D299" s="227" t="s">
        <v>193</v>
      </c>
      <c r="E299" s="228" t="s">
        <v>3606</v>
      </c>
      <c r="F299" s="229" t="s">
        <v>3607</v>
      </c>
      <c r="G299" s="230" t="s">
        <v>926</v>
      </c>
      <c r="H299" s="231">
        <v>15</v>
      </c>
      <c r="I299" s="232"/>
      <c r="J299" s="233">
        <f>ROUND(I299*H299,2)</f>
        <v>0</v>
      </c>
      <c r="K299" s="229" t="s">
        <v>1</v>
      </c>
      <c r="L299" s="45"/>
      <c r="M299" s="234" t="s">
        <v>1</v>
      </c>
      <c r="N299" s="235" t="s">
        <v>41</v>
      </c>
      <c r="O299" s="92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613</v>
      </c>
      <c r="AT299" s="238" t="s">
        <v>193</v>
      </c>
      <c r="AU299" s="238" t="s">
        <v>84</v>
      </c>
      <c r="AY299" s="18" t="s">
        <v>191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84</v>
      </c>
      <c r="BK299" s="239">
        <f>ROUND(I299*H299,2)</f>
        <v>0</v>
      </c>
      <c r="BL299" s="18" t="s">
        <v>613</v>
      </c>
      <c r="BM299" s="238" t="s">
        <v>3608</v>
      </c>
    </row>
    <row r="300" spans="1:65" s="2" customFormat="1" ht="16.5" customHeight="1">
      <c r="A300" s="39"/>
      <c r="B300" s="40"/>
      <c r="C300" s="227" t="s">
        <v>1162</v>
      </c>
      <c r="D300" s="227" t="s">
        <v>193</v>
      </c>
      <c r="E300" s="228" t="s">
        <v>3609</v>
      </c>
      <c r="F300" s="229" t="s">
        <v>3610</v>
      </c>
      <c r="G300" s="230" t="s">
        <v>336</v>
      </c>
      <c r="H300" s="231">
        <v>800</v>
      </c>
      <c r="I300" s="232"/>
      <c r="J300" s="233">
        <f>ROUND(I300*H300,2)</f>
        <v>0</v>
      </c>
      <c r="K300" s="229" t="s">
        <v>1</v>
      </c>
      <c r="L300" s="45"/>
      <c r="M300" s="234" t="s">
        <v>1</v>
      </c>
      <c r="N300" s="235" t="s">
        <v>41</v>
      </c>
      <c r="O300" s="92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613</v>
      </c>
      <c r="AT300" s="238" t="s">
        <v>193</v>
      </c>
      <c r="AU300" s="238" t="s">
        <v>84</v>
      </c>
      <c r="AY300" s="18" t="s">
        <v>191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84</v>
      </c>
      <c r="BK300" s="239">
        <f>ROUND(I300*H300,2)</f>
        <v>0</v>
      </c>
      <c r="BL300" s="18" t="s">
        <v>613</v>
      </c>
      <c r="BM300" s="238" t="s">
        <v>3611</v>
      </c>
    </row>
    <row r="301" spans="1:65" s="2" customFormat="1" ht="16.5" customHeight="1">
      <c r="A301" s="39"/>
      <c r="B301" s="40"/>
      <c r="C301" s="227" t="s">
        <v>1166</v>
      </c>
      <c r="D301" s="227" t="s">
        <v>193</v>
      </c>
      <c r="E301" s="228" t="s">
        <v>3612</v>
      </c>
      <c r="F301" s="229" t="s">
        <v>3613</v>
      </c>
      <c r="G301" s="230" t="s">
        <v>336</v>
      </c>
      <c r="H301" s="231">
        <v>400</v>
      </c>
      <c r="I301" s="232"/>
      <c r="J301" s="233">
        <f>ROUND(I301*H301,2)</f>
        <v>0</v>
      </c>
      <c r="K301" s="229" t="s">
        <v>1</v>
      </c>
      <c r="L301" s="45"/>
      <c r="M301" s="234" t="s">
        <v>1</v>
      </c>
      <c r="N301" s="235" t="s">
        <v>41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613</v>
      </c>
      <c r="AT301" s="238" t="s">
        <v>193</v>
      </c>
      <c r="AU301" s="238" t="s">
        <v>84</v>
      </c>
      <c r="AY301" s="18" t="s">
        <v>191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84</v>
      </c>
      <c r="BK301" s="239">
        <f>ROUND(I301*H301,2)</f>
        <v>0</v>
      </c>
      <c r="BL301" s="18" t="s">
        <v>613</v>
      </c>
      <c r="BM301" s="238" t="s">
        <v>3614</v>
      </c>
    </row>
    <row r="302" spans="1:65" s="2" customFormat="1" ht="16.5" customHeight="1">
      <c r="A302" s="39"/>
      <c r="B302" s="40"/>
      <c r="C302" s="227" t="s">
        <v>1170</v>
      </c>
      <c r="D302" s="227" t="s">
        <v>193</v>
      </c>
      <c r="E302" s="228" t="s">
        <v>3615</v>
      </c>
      <c r="F302" s="229" t="s">
        <v>3399</v>
      </c>
      <c r="G302" s="230" t="s">
        <v>995</v>
      </c>
      <c r="H302" s="231">
        <v>1</v>
      </c>
      <c r="I302" s="232"/>
      <c r="J302" s="233">
        <f>ROUND(I302*H302,2)</f>
        <v>0</v>
      </c>
      <c r="K302" s="229" t="s">
        <v>1</v>
      </c>
      <c r="L302" s="45"/>
      <c r="M302" s="234" t="s">
        <v>1</v>
      </c>
      <c r="N302" s="235" t="s">
        <v>41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613</v>
      </c>
      <c r="AT302" s="238" t="s">
        <v>193</v>
      </c>
      <c r="AU302" s="238" t="s">
        <v>84</v>
      </c>
      <c r="AY302" s="18" t="s">
        <v>191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84</v>
      </c>
      <c r="BK302" s="239">
        <f>ROUND(I302*H302,2)</f>
        <v>0</v>
      </c>
      <c r="BL302" s="18" t="s">
        <v>613</v>
      </c>
      <c r="BM302" s="238" t="s">
        <v>3616</v>
      </c>
    </row>
    <row r="303" spans="1:65" s="2" customFormat="1" ht="16.5" customHeight="1">
      <c r="A303" s="39"/>
      <c r="B303" s="40"/>
      <c r="C303" s="227" t="s">
        <v>1174</v>
      </c>
      <c r="D303" s="227" t="s">
        <v>193</v>
      </c>
      <c r="E303" s="228" t="s">
        <v>3617</v>
      </c>
      <c r="F303" s="229" t="s">
        <v>3618</v>
      </c>
      <c r="G303" s="230" t="s">
        <v>995</v>
      </c>
      <c r="H303" s="231">
        <v>1</v>
      </c>
      <c r="I303" s="232"/>
      <c r="J303" s="233">
        <f>ROUND(I303*H303,2)</f>
        <v>0</v>
      </c>
      <c r="K303" s="229" t="s">
        <v>1</v>
      </c>
      <c r="L303" s="45"/>
      <c r="M303" s="234" t="s">
        <v>1</v>
      </c>
      <c r="N303" s="235" t="s">
        <v>41</v>
      </c>
      <c r="O303" s="92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613</v>
      </c>
      <c r="AT303" s="238" t="s">
        <v>193</v>
      </c>
      <c r="AU303" s="238" t="s">
        <v>84</v>
      </c>
      <c r="AY303" s="18" t="s">
        <v>191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84</v>
      </c>
      <c r="BK303" s="239">
        <f>ROUND(I303*H303,2)</f>
        <v>0</v>
      </c>
      <c r="BL303" s="18" t="s">
        <v>613</v>
      </c>
      <c r="BM303" s="238" t="s">
        <v>3619</v>
      </c>
    </row>
    <row r="304" spans="1:65" s="2" customFormat="1" ht="16.5" customHeight="1">
      <c r="A304" s="39"/>
      <c r="B304" s="40"/>
      <c r="C304" s="227" t="s">
        <v>3620</v>
      </c>
      <c r="D304" s="227" t="s">
        <v>193</v>
      </c>
      <c r="E304" s="228" t="s">
        <v>3621</v>
      </c>
      <c r="F304" s="229" t="s">
        <v>3188</v>
      </c>
      <c r="G304" s="230" t="s">
        <v>1534</v>
      </c>
      <c r="H304" s="294"/>
      <c r="I304" s="232"/>
      <c r="J304" s="233">
        <f>ROUND(I304*H304,2)</f>
        <v>0</v>
      </c>
      <c r="K304" s="229" t="s">
        <v>1</v>
      </c>
      <c r="L304" s="45"/>
      <c r="M304" s="234" t="s">
        <v>1</v>
      </c>
      <c r="N304" s="235" t="s">
        <v>41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613</v>
      </c>
      <c r="AT304" s="238" t="s">
        <v>193</v>
      </c>
      <c r="AU304" s="238" t="s">
        <v>84</v>
      </c>
      <c r="AY304" s="18" t="s">
        <v>191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84</v>
      </c>
      <c r="BK304" s="239">
        <f>ROUND(I304*H304,2)</f>
        <v>0</v>
      </c>
      <c r="BL304" s="18" t="s">
        <v>613</v>
      </c>
      <c r="BM304" s="238" t="s">
        <v>3622</v>
      </c>
    </row>
    <row r="305" spans="1:65" s="2" customFormat="1" ht="16.5" customHeight="1">
      <c r="A305" s="39"/>
      <c r="B305" s="40"/>
      <c r="C305" s="227" t="s">
        <v>1186</v>
      </c>
      <c r="D305" s="227" t="s">
        <v>193</v>
      </c>
      <c r="E305" s="228" t="s">
        <v>3623</v>
      </c>
      <c r="F305" s="229" t="s">
        <v>3191</v>
      </c>
      <c r="G305" s="230" t="s">
        <v>1534</v>
      </c>
      <c r="H305" s="294"/>
      <c r="I305" s="232"/>
      <c r="J305" s="233">
        <f>ROUND(I305*H305,2)</f>
        <v>0</v>
      </c>
      <c r="K305" s="229" t="s">
        <v>1</v>
      </c>
      <c r="L305" s="45"/>
      <c r="M305" s="234" t="s">
        <v>1</v>
      </c>
      <c r="N305" s="235" t="s">
        <v>41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613</v>
      </c>
      <c r="AT305" s="238" t="s">
        <v>193</v>
      </c>
      <c r="AU305" s="238" t="s">
        <v>84</v>
      </c>
      <c r="AY305" s="18" t="s">
        <v>191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84</v>
      </c>
      <c r="BK305" s="239">
        <f>ROUND(I305*H305,2)</f>
        <v>0</v>
      </c>
      <c r="BL305" s="18" t="s">
        <v>613</v>
      </c>
      <c r="BM305" s="238" t="s">
        <v>3624</v>
      </c>
    </row>
    <row r="306" spans="1:63" s="12" customFormat="1" ht="25.9" customHeight="1">
      <c r="A306" s="12"/>
      <c r="B306" s="211"/>
      <c r="C306" s="212"/>
      <c r="D306" s="213" t="s">
        <v>75</v>
      </c>
      <c r="E306" s="214" t="s">
        <v>3625</v>
      </c>
      <c r="F306" s="214" t="s">
        <v>3626</v>
      </c>
      <c r="G306" s="212"/>
      <c r="H306" s="212"/>
      <c r="I306" s="215"/>
      <c r="J306" s="216">
        <f>BK306</f>
        <v>0</v>
      </c>
      <c r="K306" s="212"/>
      <c r="L306" s="217"/>
      <c r="M306" s="218"/>
      <c r="N306" s="219"/>
      <c r="O306" s="219"/>
      <c r="P306" s="220">
        <f>SUM(P307:P319)</f>
        <v>0</v>
      </c>
      <c r="Q306" s="219"/>
      <c r="R306" s="220">
        <f>SUM(R307:R319)</f>
        <v>0</v>
      </c>
      <c r="S306" s="219"/>
      <c r="T306" s="221">
        <f>SUM(T307:T319)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2" t="s">
        <v>84</v>
      </c>
      <c r="AT306" s="223" t="s">
        <v>75</v>
      </c>
      <c r="AU306" s="223" t="s">
        <v>76</v>
      </c>
      <c r="AY306" s="222" t="s">
        <v>191</v>
      </c>
      <c r="BK306" s="224">
        <f>SUM(BK307:BK319)</f>
        <v>0</v>
      </c>
    </row>
    <row r="307" spans="1:65" s="2" customFormat="1" ht="16.5" customHeight="1">
      <c r="A307" s="39"/>
      <c r="B307" s="40"/>
      <c r="C307" s="227" t="s">
        <v>1234</v>
      </c>
      <c r="D307" s="227" t="s">
        <v>193</v>
      </c>
      <c r="E307" s="228" t="s">
        <v>3627</v>
      </c>
      <c r="F307" s="229" t="s">
        <v>3628</v>
      </c>
      <c r="G307" s="230" t="s">
        <v>400</v>
      </c>
      <c r="H307" s="231">
        <v>1</v>
      </c>
      <c r="I307" s="232"/>
      <c r="J307" s="233">
        <f>ROUND(I307*H307,2)</f>
        <v>0</v>
      </c>
      <c r="K307" s="229" t="s">
        <v>1</v>
      </c>
      <c r="L307" s="45"/>
      <c r="M307" s="234" t="s">
        <v>1</v>
      </c>
      <c r="N307" s="235" t="s">
        <v>41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613</v>
      </c>
      <c r="AT307" s="238" t="s">
        <v>193</v>
      </c>
      <c r="AU307" s="238" t="s">
        <v>84</v>
      </c>
      <c r="AY307" s="18" t="s">
        <v>191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84</v>
      </c>
      <c r="BK307" s="239">
        <f>ROUND(I307*H307,2)</f>
        <v>0</v>
      </c>
      <c r="BL307" s="18" t="s">
        <v>613</v>
      </c>
      <c r="BM307" s="238" t="s">
        <v>3629</v>
      </c>
    </row>
    <row r="308" spans="1:65" s="2" customFormat="1" ht="16.5" customHeight="1">
      <c r="A308" s="39"/>
      <c r="B308" s="40"/>
      <c r="C308" s="227" t="s">
        <v>1239</v>
      </c>
      <c r="D308" s="227" t="s">
        <v>193</v>
      </c>
      <c r="E308" s="228" t="s">
        <v>3630</v>
      </c>
      <c r="F308" s="229" t="s">
        <v>3631</v>
      </c>
      <c r="G308" s="230" t="s">
        <v>400</v>
      </c>
      <c r="H308" s="231">
        <v>1</v>
      </c>
      <c r="I308" s="232"/>
      <c r="J308" s="233">
        <f>ROUND(I308*H308,2)</f>
        <v>0</v>
      </c>
      <c r="K308" s="229" t="s">
        <v>1</v>
      </c>
      <c r="L308" s="45"/>
      <c r="M308" s="234" t="s">
        <v>1</v>
      </c>
      <c r="N308" s="235" t="s">
        <v>41</v>
      </c>
      <c r="O308" s="92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8" t="s">
        <v>613</v>
      </c>
      <c r="AT308" s="238" t="s">
        <v>193</v>
      </c>
      <c r="AU308" s="238" t="s">
        <v>84</v>
      </c>
      <c r="AY308" s="18" t="s">
        <v>191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8" t="s">
        <v>84</v>
      </c>
      <c r="BK308" s="239">
        <f>ROUND(I308*H308,2)</f>
        <v>0</v>
      </c>
      <c r="BL308" s="18" t="s">
        <v>613</v>
      </c>
      <c r="BM308" s="238" t="s">
        <v>3632</v>
      </c>
    </row>
    <row r="309" spans="1:65" s="2" customFormat="1" ht="16.5" customHeight="1">
      <c r="A309" s="39"/>
      <c r="B309" s="40"/>
      <c r="C309" s="227" t="s">
        <v>1243</v>
      </c>
      <c r="D309" s="227" t="s">
        <v>193</v>
      </c>
      <c r="E309" s="228" t="s">
        <v>3633</v>
      </c>
      <c r="F309" s="229" t="s">
        <v>3634</v>
      </c>
      <c r="G309" s="230" t="s">
        <v>400</v>
      </c>
      <c r="H309" s="231">
        <v>1</v>
      </c>
      <c r="I309" s="232"/>
      <c r="J309" s="233">
        <f>ROUND(I309*H309,2)</f>
        <v>0</v>
      </c>
      <c r="K309" s="229" t="s">
        <v>1</v>
      </c>
      <c r="L309" s="45"/>
      <c r="M309" s="234" t="s">
        <v>1</v>
      </c>
      <c r="N309" s="235" t="s">
        <v>41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613</v>
      </c>
      <c r="AT309" s="238" t="s">
        <v>193</v>
      </c>
      <c r="AU309" s="238" t="s">
        <v>84</v>
      </c>
      <c r="AY309" s="18" t="s">
        <v>191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84</v>
      </c>
      <c r="BK309" s="239">
        <f>ROUND(I309*H309,2)</f>
        <v>0</v>
      </c>
      <c r="BL309" s="18" t="s">
        <v>613</v>
      </c>
      <c r="BM309" s="238" t="s">
        <v>3635</v>
      </c>
    </row>
    <row r="310" spans="1:65" s="2" customFormat="1" ht="16.5" customHeight="1">
      <c r="A310" s="39"/>
      <c r="B310" s="40"/>
      <c r="C310" s="227" t="s">
        <v>1190</v>
      </c>
      <c r="D310" s="227" t="s">
        <v>193</v>
      </c>
      <c r="E310" s="228" t="s">
        <v>3636</v>
      </c>
      <c r="F310" s="229" t="s">
        <v>3637</v>
      </c>
      <c r="G310" s="230" t="s">
        <v>995</v>
      </c>
      <c r="H310" s="231">
        <v>1</v>
      </c>
      <c r="I310" s="232"/>
      <c r="J310" s="233">
        <f>ROUND(I310*H310,2)</f>
        <v>0</v>
      </c>
      <c r="K310" s="229" t="s">
        <v>1</v>
      </c>
      <c r="L310" s="45"/>
      <c r="M310" s="234" t="s">
        <v>1</v>
      </c>
      <c r="N310" s="235" t="s">
        <v>41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613</v>
      </c>
      <c r="AT310" s="238" t="s">
        <v>193</v>
      </c>
      <c r="AU310" s="238" t="s">
        <v>84</v>
      </c>
      <c r="AY310" s="18" t="s">
        <v>191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84</v>
      </c>
      <c r="BK310" s="239">
        <f>ROUND(I310*H310,2)</f>
        <v>0</v>
      </c>
      <c r="BL310" s="18" t="s">
        <v>613</v>
      </c>
      <c r="BM310" s="238" t="s">
        <v>3638</v>
      </c>
    </row>
    <row r="311" spans="1:65" s="2" customFormat="1" ht="16.5" customHeight="1">
      <c r="A311" s="39"/>
      <c r="B311" s="40"/>
      <c r="C311" s="227" t="s">
        <v>1225</v>
      </c>
      <c r="D311" s="227" t="s">
        <v>193</v>
      </c>
      <c r="E311" s="228" t="s">
        <v>3639</v>
      </c>
      <c r="F311" s="229" t="s">
        <v>3640</v>
      </c>
      <c r="G311" s="230" t="s">
        <v>995</v>
      </c>
      <c r="H311" s="231">
        <v>1</v>
      </c>
      <c r="I311" s="232"/>
      <c r="J311" s="233">
        <f>ROUND(I311*H311,2)</f>
        <v>0</v>
      </c>
      <c r="K311" s="229" t="s">
        <v>1</v>
      </c>
      <c r="L311" s="45"/>
      <c r="M311" s="234" t="s">
        <v>1</v>
      </c>
      <c r="N311" s="235" t="s">
        <v>41</v>
      </c>
      <c r="O311" s="92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8" t="s">
        <v>613</v>
      </c>
      <c r="AT311" s="238" t="s">
        <v>193</v>
      </c>
      <c r="AU311" s="238" t="s">
        <v>84</v>
      </c>
      <c r="AY311" s="18" t="s">
        <v>191</v>
      </c>
      <c r="BE311" s="239">
        <f>IF(N311="základní",J311,0)</f>
        <v>0</v>
      </c>
      <c r="BF311" s="239">
        <f>IF(N311="snížená",J311,0)</f>
        <v>0</v>
      </c>
      <c r="BG311" s="239">
        <f>IF(N311="zákl. přenesená",J311,0)</f>
        <v>0</v>
      </c>
      <c r="BH311" s="239">
        <f>IF(N311="sníž. přenesená",J311,0)</f>
        <v>0</v>
      </c>
      <c r="BI311" s="239">
        <f>IF(N311="nulová",J311,0)</f>
        <v>0</v>
      </c>
      <c r="BJ311" s="18" t="s">
        <v>84</v>
      </c>
      <c r="BK311" s="239">
        <f>ROUND(I311*H311,2)</f>
        <v>0</v>
      </c>
      <c r="BL311" s="18" t="s">
        <v>613</v>
      </c>
      <c r="BM311" s="238" t="s">
        <v>3641</v>
      </c>
    </row>
    <row r="312" spans="1:65" s="2" customFormat="1" ht="16.5" customHeight="1">
      <c r="A312" s="39"/>
      <c r="B312" s="40"/>
      <c r="C312" s="227" t="s">
        <v>1196</v>
      </c>
      <c r="D312" s="227" t="s">
        <v>193</v>
      </c>
      <c r="E312" s="228" t="s">
        <v>3642</v>
      </c>
      <c r="F312" s="229" t="s">
        <v>3643</v>
      </c>
      <c r="G312" s="230" t="s">
        <v>995</v>
      </c>
      <c r="H312" s="231">
        <v>1</v>
      </c>
      <c r="I312" s="232"/>
      <c r="J312" s="233">
        <f>ROUND(I312*H312,2)</f>
        <v>0</v>
      </c>
      <c r="K312" s="229" t="s">
        <v>1</v>
      </c>
      <c r="L312" s="45"/>
      <c r="M312" s="234" t="s">
        <v>1</v>
      </c>
      <c r="N312" s="235" t="s">
        <v>41</v>
      </c>
      <c r="O312" s="92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613</v>
      </c>
      <c r="AT312" s="238" t="s">
        <v>193</v>
      </c>
      <c r="AU312" s="238" t="s">
        <v>84</v>
      </c>
      <c r="AY312" s="18" t="s">
        <v>191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84</v>
      </c>
      <c r="BK312" s="239">
        <f>ROUND(I312*H312,2)</f>
        <v>0</v>
      </c>
      <c r="BL312" s="18" t="s">
        <v>613</v>
      </c>
      <c r="BM312" s="238" t="s">
        <v>3644</v>
      </c>
    </row>
    <row r="313" spans="1:65" s="2" customFormat="1" ht="16.5" customHeight="1">
      <c r="A313" s="39"/>
      <c r="B313" s="40"/>
      <c r="C313" s="227" t="s">
        <v>1201</v>
      </c>
      <c r="D313" s="227" t="s">
        <v>193</v>
      </c>
      <c r="E313" s="228" t="s">
        <v>3645</v>
      </c>
      <c r="F313" s="229" t="s">
        <v>3646</v>
      </c>
      <c r="G313" s="230" t="s">
        <v>995</v>
      </c>
      <c r="H313" s="231">
        <v>1</v>
      </c>
      <c r="I313" s="232"/>
      <c r="J313" s="233">
        <f>ROUND(I313*H313,2)</f>
        <v>0</v>
      </c>
      <c r="K313" s="229" t="s">
        <v>1</v>
      </c>
      <c r="L313" s="45"/>
      <c r="M313" s="234" t="s">
        <v>1</v>
      </c>
      <c r="N313" s="235" t="s">
        <v>41</v>
      </c>
      <c r="O313" s="92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613</v>
      </c>
      <c r="AT313" s="238" t="s">
        <v>193</v>
      </c>
      <c r="AU313" s="238" t="s">
        <v>84</v>
      </c>
      <c r="AY313" s="18" t="s">
        <v>191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84</v>
      </c>
      <c r="BK313" s="239">
        <f>ROUND(I313*H313,2)</f>
        <v>0</v>
      </c>
      <c r="BL313" s="18" t="s">
        <v>613</v>
      </c>
      <c r="BM313" s="238" t="s">
        <v>3647</v>
      </c>
    </row>
    <row r="314" spans="1:65" s="2" customFormat="1" ht="16.5" customHeight="1">
      <c r="A314" s="39"/>
      <c r="B314" s="40"/>
      <c r="C314" s="227" t="s">
        <v>1207</v>
      </c>
      <c r="D314" s="227" t="s">
        <v>193</v>
      </c>
      <c r="E314" s="228" t="s">
        <v>3648</v>
      </c>
      <c r="F314" s="229" t="s">
        <v>3649</v>
      </c>
      <c r="G314" s="230" t="s">
        <v>995</v>
      </c>
      <c r="H314" s="231">
        <v>1</v>
      </c>
      <c r="I314" s="232"/>
      <c r="J314" s="233">
        <f>ROUND(I314*H314,2)</f>
        <v>0</v>
      </c>
      <c r="K314" s="229" t="s">
        <v>1</v>
      </c>
      <c r="L314" s="45"/>
      <c r="M314" s="234" t="s">
        <v>1</v>
      </c>
      <c r="N314" s="235" t="s">
        <v>41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613</v>
      </c>
      <c r="AT314" s="238" t="s">
        <v>193</v>
      </c>
      <c r="AU314" s="238" t="s">
        <v>84</v>
      </c>
      <c r="AY314" s="18" t="s">
        <v>191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84</v>
      </c>
      <c r="BK314" s="239">
        <f>ROUND(I314*H314,2)</f>
        <v>0</v>
      </c>
      <c r="BL314" s="18" t="s">
        <v>613</v>
      </c>
      <c r="BM314" s="238" t="s">
        <v>3650</v>
      </c>
    </row>
    <row r="315" spans="1:65" s="2" customFormat="1" ht="16.5" customHeight="1">
      <c r="A315" s="39"/>
      <c r="B315" s="40"/>
      <c r="C315" s="227" t="s">
        <v>1212</v>
      </c>
      <c r="D315" s="227" t="s">
        <v>193</v>
      </c>
      <c r="E315" s="228" t="s">
        <v>3651</v>
      </c>
      <c r="F315" s="229" t="s">
        <v>3652</v>
      </c>
      <c r="G315" s="230" t="s">
        <v>995</v>
      </c>
      <c r="H315" s="231">
        <v>1</v>
      </c>
      <c r="I315" s="232"/>
      <c r="J315" s="233">
        <f>ROUND(I315*H315,2)</f>
        <v>0</v>
      </c>
      <c r="K315" s="229" t="s">
        <v>1</v>
      </c>
      <c r="L315" s="45"/>
      <c r="M315" s="234" t="s">
        <v>1</v>
      </c>
      <c r="N315" s="235" t="s">
        <v>41</v>
      </c>
      <c r="O315" s="92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613</v>
      </c>
      <c r="AT315" s="238" t="s">
        <v>193</v>
      </c>
      <c r="AU315" s="238" t="s">
        <v>84</v>
      </c>
      <c r="AY315" s="18" t="s">
        <v>191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84</v>
      </c>
      <c r="BK315" s="239">
        <f>ROUND(I315*H315,2)</f>
        <v>0</v>
      </c>
      <c r="BL315" s="18" t="s">
        <v>613</v>
      </c>
      <c r="BM315" s="238" t="s">
        <v>3653</v>
      </c>
    </row>
    <row r="316" spans="1:65" s="2" customFormat="1" ht="24.15" customHeight="1">
      <c r="A316" s="39"/>
      <c r="B316" s="40"/>
      <c r="C316" s="227" t="s">
        <v>1216</v>
      </c>
      <c r="D316" s="227" t="s">
        <v>193</v>
      </c>
      <c r="E316" s="228" t="s">
        <v>3654</v>
      </c>
      <c r="F316" s="229" t="s">
        <v>3655</v>
      </c>
      <c r="G316" s="230" t="s">
        <v>995</v>
      </c>
      <c r="H316" s="231">
        <v>1</v>
      </c>
      <c r="I316" s="232"/>
      <c r="J316" s="233">
        <f>ROUND(I316*H316,2)</f>
        <v>0</v>
      </c>
      <c r="K316" s="229" t="s">
        <v>1</v>
      </c>
      <c r="L316" s="45"/>
      <c r="M316" s="234" t="s">
        <v>1</v>
      </c>
      <c r="N316" s="235" t="s">
        <v>41</v>
      </c>
      <c r="O316" s="92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8" t="s">
        <v>613</v>
      </c>
      <c r="AT316" s="238" t="s">
        <v>193</v>
      </c>
      <c r="AU316" s="238" t="s">
        <v>84</v>
      </c>
      <c r="AY316" s="18" t="s">
        <v>191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8" t="s">
        <v>84</v>
      </c>
      <c r="BK316" s="239">
        <f>ROUND(I316*H316,2)</f>
        <v>0</v>
      </c>
      <c r="BL316" s="18" t="s">
        <v>613</v>
      </c>
      <c r="BM316" s="238" t="s">
        <v>3656</v>
      </c>
    </row>
    <row r="317" spans="1:65" s="2" customFormat="1" ht="16.5" customHeight="1">
      <c r="A317" s="39"/>
      <c r="B317" s="40"/>
      <c r="C317" s="227" t="s">
        <v>1221</v>
      </c>
      <c r="D317" s="227" t="s">
        <v>193</v>
      </c>
      <c r="E317" s="228" t="s">
        <v>3657</v>
      </c>
      <c r="F317" s="229" t="s">
        <v>3658</v>
      </c>
      <c r="G317" s="230" t="s">
        <v>995</v>
      </c>
      <c r="H317" s="231">
        <v>1</v>
      </c>
      <c r="I317" s="232"/>
      <c r="J317" s="233">
        <f>ROUND(I317*H317,2)</f>
        <v>0</v>
      </c>
      <c r="K317" s="229" t="s">
        <v>1</v>
      </c>
      <c r="L317" s="45"/>
      <c r="M317" s="234" t="s">
        <v>1</v>
      </c>
      <c r="N317" s="235" t="s">
        <v>41</v>
      </c>
      <c r="O317" s="92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613</v>
      </c>
      <c r="AT317" s="238" t="s">
        <v>193</v>
      </c>
      <c r="AU317" s="238" t="s">
        <v>84</v>
      </c>
      <c r="AY317" s="18" t="s">
        <v>191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84</v>
      </c>
      <c r="BK317" s="239">
        <f>ROUND(I317*H317,2)</f>
        <v>0</v>
      </c>
      <c r="BL317" s="18" t="s">
        <v>613</v>
      </c>
      <c r="BM317" s="238" t="s">
        <v>3659</v>
      </c>
    </row>
    <row r="318" spans="1:65" s="2" customFormat="1" ht="24.15" customHeight="1">
      <c r="A318" s="39"/>
      <c r="B318" s="40"/>
      <c r="C318" s="227" t="s">
        <v>1264</v>
      </c>
      <c r="D318" s="227" t="s">
        <v>193</v>
      </c>
      <c r="E318" s="228" t="s">
        <v>3660</v>
      </c>
      <c r="F318" s="229" t="s">
        <v>3661</v>
      </c>
      <c r="G318" s="230" t="s">
        <v>400</v>
      </c>
      <c r="H318" s="231">
        <v>1</v>
      </c>
      <c r="I318" s="232"/>
      <c r="J318" s="233">
        <f>ROUND(I318*H318,2)</f>
        <v>0</v>
      </c>
      <c r="K318" s="229" t="s">
        <v>1</v>
      </c>
      <c r="L318" s="45"/>
      <c r="M318" s="234" t="s">
        <v>1</v>
      </c>
      <c r="N318" s="235" t="s">
        <v>41</v>
      </c>
      <c r="O318" s="92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613</v>
      </c>
      <c r="AT318" s="238" t="s">
        <v>193</v>
      </c>
      <c r="AU318" s="238" t="s">
        <v>84</v>
      </c>
      <c r="AY318" s="18" t="s">
        <v>191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84</v>
      </c>
      <c r="BK318" s="239">
        <f>ROUND(I318*H318,2)</f>
        <v>0</v>
      </c>
      <c r="BL318" s="18" t="s">
        <v>613</v>
      </c>
      <c r="BM318" s="238" t="s">
        <v>3662</v>
      </c>
    </row>
    <row r="319" spans="1:65" s="2" customFormat="1" ht="44.25" customHeight="1">
      <c r="A319" s="39"/>
      <c r="B319" s="40"/>
      <c r="C319" s="227" t="s">
        <v>1259</v>
      </c>
      <c r="D319" s="227" t="s">
        <v>193</v>
      </c>
      <c r="E319" s="228" t="s">
        <v>3663</v>
      </c>
      <c r="F319" s="229" t="s">
        <v>3664</v>
      </c>
      <c r="G319" s="230" t="s">
        <v>400</v>
      </c>
      <c r="H319" s="231">
        <v>1</v>
      </c>
      <c r="I319" s="232"/>
      <c r="J319" s="233">
        <f>ROUND(I319*H319,2)</f>
        <v>0</v>
      </c>
      <c r="K319" s="229" t="s">
        <v>1</v>
      </c>
      <c r="L319" s="45"/>
      <c r="M319" s="298" t="s">
        <v>1</v>
      </c>
      <c r="N319" s="299" t="s">
        <v>41</v>
      </c>
      <c r="O319" s="300"/>
      <c r="P319" s="301">
        <f>O319*H319</f>
        <v>0</v>
      </c>
      <c r="Q319" s="301">
        <v>0</v>
      </c>
      <c r="R319" s="301">
        <f>Q319*H319</f>
        <v>0</v>
      </c>
      <c r="S319" s="301">
        <v>0</v>
      </c>
      <c r="T319" s="302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613</v>
      </c>
      <c r="AT319" s="238" t="s">
        <v>193</v>
      </c>
      <c r="AU319" s="238" t="s">
        <v>84</v>
      </c>
      <c r="AY319" s="18" t="s">
        <v>191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84</v>
      </c>
      <c r="BK319" s="239">
        <f>ROUND(I319*H319,2)</f>
        <v>0</v>
      </c>
      <c r="BL319" s="18" t="s">
        <v>613</v>
      </c>
      <c r="BM319" s="238" t="s">
        <v>3665</v>
      </c>
    </row>
    <row r="320" spans="1:31" s="2" customFormat="1" ht="6.95" customHeight="1">
      <c r="A320" s="39"/>
      <c r="B320" s="67"/>
      <c r="C320" s="68"/>
      <c r="D320" s="68"/>
      <c r="E320" s="68"/>
      <c r="F320" s="68"/>
      <c r="G320" s="68"/>
      <c r="H320" s="68"/>
      <c r="I320" s="68"/>
      <c r="J320" s="68"/>
      <c r="K320" s="68"/>
      <c r="L320" s="45"/>
      <c r="M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</sheetData>
  <sheetProtection password="CC35" sheet="1" objects="1" scenarios="1" formatColumns="0" formatRows="0" autoFilter="0"/>
  <autoFilter ref="C135:K3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3666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ROUND((SUM(BE124:BE145)),2)</f>
        <v>0</v>
      </c>
      <c r="G35" s="39"/>
      <c r="H35" s="39"/>
      <c r="I35" s="165">
        <v>0.21</v>
      </c>
      <c r="J35" s="164">
        <f>ROUND(((SUM(BE124:BE145))*I35),2)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ROUND((SUM(BF124:BF145)),2)</f>
        <v>0</v>
      </c>
      <c r="G36" s="39"/>
      <c r="H36" s="39"/>
      <c r="I36" s="165">
        <v>0.15</v>
      </c>
      <c r="J36" s="164">
        <f>ROUND(((SUM(BF124:BF145))*I36),2)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D1.4.E - Plynofikace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2922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3667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3668</v>
      </c>
      <c r="E101" s="192"/>
      <c r="F101" s="192"/>
      <c r="G101" s="192"/>
      <c r="H101" s="192"/>
      <c r="I101" s="192"/>
      <c r="J101" s="193">
        <f>J143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4"/>
      <c r="D102" s="196" t="s">
        <v>3669</v>
      </c>
      <c r="E102" s="197"/>
      <c r="F102" s="197"/>
      <c r="G102" s="197"/>
      <c r="H102" s="197"/>
      <c r="I102" s="197"/>
      <c r="J102" s="198">
        <f>J144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176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Správní objekt tenisových kurtů Kyselka, Bílina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2234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2235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D1.4.E - Plynofikace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Kyselka 410, Mostecké Předměstí, Bílina</v>
      </c>
      <c r="G118" s="41"/>
      <c r="H118" s="41"/>
      <c r="I118" s="33" t="s">
        <v>22</v>
      </c>
      <c r="J118" s="80" t="str">
        <f>IF(J14="","",J14)</f>
        <v>22. 5. 2023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Bílina, Břežánská 50/4, Bílina</v>
      </c>
      <c r="G120" s="41"/>
      <c r="H120" s="41"/>
      <c r="I120" s="33" t="s">
        <v>30</v>
      </c>
      <c r="J120" s="37" t="str">
        <f>E23</f>
        <v>Ing. arch. Jan Heller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177</v>
      </c>
      <c r="D123" s="203" t="s">
        <v>61</v>
      </c>
      <c r="E123" s="203" t="s">
        <v>57</v>
      </c>
      <c r="F123" s="203" t="s">
        <v>58</v>
      </c>
      <c r="G123" s="203" t="s">
        <v>178</v>
      </c>
      <c r="H123" s="203" t="s">
        <v>179</v>
      </c>
      <c r="I123" s="203" t="s">
        <v>180</v>
      </c>
      <c r="J123" s="203" t="s">
        <v>147</v>
      </c>
      <c r="K123" s="204" t="s">
        <v>181</v>
      </c>
      <c r="L123" s="205"/>
      <c r="M123" s="101" t="s">
        <v>1</v>
      </c>
      <c r="N123" s="102" t="s">
        <v>40</v>
      </c>
      <c r="O123" s="102" t="s">
        <v>182</v>
      </c>
      <c r="P123" s="102" t="s">
        <v>183</v>
      </c>
      <c r="Q123" s="102" t="s">
        <v>184</v>
      </c>
      <c r="R123" s="102" t="s">
        <v>185</v>
      </c>
      <c r="S123" s="102" t="s">
        <v>186</v>
      </c>
      <c r="T123" s="103" t="s">
        <v>187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188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P125+P143</f>
        <v>0</v>
      </c>
      <c r="Q124" s="105"/>
      <c r="R124" s="208">
        <f>R125+R143</f>
        <v>0.0881</v>
      </c>
      <c r="S124" s="105"/>
      <c r="T124" s="209">
        <f>T125+T143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149</v>
      </c>
      <c r="BK124" s="210">
        <f>BK125+BK143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1068</v>
      </c>
      <c r="F125" s="214" t="s">
        <v>2928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</f>
        <v>0</v>
      </c>
      <c r="Q125" s="219"/>
      <c r="R125" s="220">
        <f>R126</f>
        <v>0.0881</v>
      </c>
      <c r="S125" s="219"/>
      <c r="T125" s="22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75</v>
      </c>
      <c r="AU125" s="223" t="s">
        <v>76</v>
      </c>
      <c r="AY125" s="222" t="s">
        <v>191</v>
      </c>
      <c r="BK125" s="224">
        <f>BK126</f>
        <v>0</v>
      </c>
    </row>
    <row r="126" spans="1:63" s="12" customFormat="1" ht="22.8" customHeight="1">
      <c r="A126" s="12"/>
      <c r="B126" s="211"/>
      <c r="C126" s="212"/>
      <c r="D126" s="213" t="s">
        <v>75</v>
      </c>
      <c r="E126" s="225" t="s">
        <v>3670</v>
      </c>
      <c r="F126" s="225" t="s">
        <v>3671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SUM(P127:P142)</f>
        <v>0</v>
      </c>
      <c r="Q126" s="219"/>
      <c r="R126" s="220">
        <f>SUM(R127:R142)</f>
        <v>0.0881</v>
      </c>
      <c r="S126" s="219"/>
      <c r="T126" s="221">
        <f>SUM(T127:T142)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86</v>
      </c>
      <c r="AT126" s="223" t="s">
        <v>75</v>
      </c>
      <c r="AU126" s="223" t="s">
        <v>84</v>
      </c>
      <c r="AY126" s="222" t="s">
        <v>191</v>
      </c>
      <c r="BK126" s="224">
        <f>SUM(BK127:BK142)</f>
        <v>0</v>
      </c>
    </row>
    <row r="127" spans="1:65" s="2" customFormat="1" ht="24.15" customHeight="1">
      <c r="A127" s="39"/>
      <c r="B127" s="40"/>
      <c r="C127" s="227" t="s">
        <v>84</v>
      </c>
      <c r="D127" s="227" t="s">
        <v>193</v>
      </c>
      <c r="E127" s="228" t="s">
        <v>3672</v>
      </c>
      <c r="F127" s="229" t="s">
        <v>3673</v>
      </c>
      <c r="G127" s="230" t="s">
        <v>336</v>
      </c>
      <c r="H127" s="231">
        <v>8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0.00185</v>
      </c>
      <c r="R127" s="236">
        <f>Q127*H127</f>
        <v>0.0148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309</v>
      </c>
      <c r="AT127" s="238" t="s">
        <v>193</v>
      </c>
      <c r="AU127" s="238" t="s">
        <v>86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309</v>
      </c>
      <c r="BM127" s="238" t="s">
        <v>3674</v>
      </c>
    </row>
    <row r="128" spans="1:65" s="2" customFormat="1" ht="24.15" customHeight="1">
      <c r="A128" s="39"/>
      <c r="B128" s="40"/>
      <c r="C128" s="227" t="s">
        <v>86</v>
      </c>
      <c r="D128" s="227" t="s">
        <v>193</v>
      </c>
      <c r="E128" s="228" t="s">
        <v>3675</v>
      </c>
      <c r="F128" s="229" t="s">
        <v>3676</v>
      </c>
      <c r="G128" s="230" t="s">
        <v>336</v>
      </c>
      <c r="H128" s="231">
        <v>2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0.0027</v>
      </c>
      <c r="R128" s="236">
        <f>Q128*H128</f>
        <v>0.0054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309</v>
      </c>
      <c r="AT128" s="238" t="s">
        <v>193</v>
      </c>
      <c r="AU128" s="238" t="s">
        <v>86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309</v>
      </c>
      <c r="BM128" s="238" t="s">
        <v>3677</v>
      </c>
    </row>
    <row r="129" spans="1:65" s="2" customFormat="1" ht="24.15" customHeight="1">
      <c r="A129" s="39"/>
      <c r="B129" s="40"/>
      <c r="C129" s="227" t="s">
        <v>206</v>
      </c>
      <c r="D129" s="227" t="s">
        <v>193</v>
      </c>
      <c r="E129" s="228" t="s">
        <v>3678</v>
      </c>
      <c r="F129" s="229" t="s">
        <v>3679</v>
      </c>
      <c r="G129" s="230" t="s">
        <v>995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0.00338</v>
      </c>
      <c r="R129" s="236">
        <f>Q129*H129</f>
        <v>0.00338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309</v>
      </c>
      <c r="AT129" s="238" t="s">
        <v>193</v>
      </c>
      <c r="AU129" s="238" t="s">
        <v>86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309</v>
      </c>
      <c r="BM129" s="238" t="s">
        <v>3680</v>
      </c>
    </row>
    <row r="130" spans="1:65" s="2" customFormat="1" ht="16.5" customHeight="1">
      <c r="A130" s="39"/>
      <c r="B130" s="40"/>
      <c r="C130" s="227" t="s">
        <v>198</v>
      </c>
      <c r="D130" s="227" t="s">
        <v>193</v>
      </c>
      <c r="E130" s="228" t="s">
        <v>3681</v>
      </c>
      <c r="F130" s="229" t="s">
        <v>3682</v>
      </c>
      <c r="G130" s="230" t="s">
        <v>995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0.00022</v>
      </c>
      <c r="R130" s="236">
        <f>Q130*H130</f>
        <v>0.00022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309</v>
      </c>
      <c r="AT130" s="238" t="s">
        <v>193</v>
      </c>
      <c r="AU130" s="238" t="s">
        <v>86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309</v>
      </c>
      <c r="BM130" s="238" t="s">
        <v>3683</v>
      </c>
    </row>
    <row r="131" spans="1:65" s="2" customFormat="1" ht="16.5" customHeight="1">
      <c r="A131" s="39"/>
      <c r="B131" s="40"/>
      <c r="C131" s="227" t="s">
        <v>221</v>
      </c>
      <c r="D131" s="227" t="s">
        <v>193</v>
      </c>
      <c r="E131" s="228" t="s">
        <v>3684</v>
      </c>
      <c r="F131" s="229" t="s">
        <v>3685</v>
      </c>
      <c r="G131" s="230" t="s">
        <v>995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0.00022</v>
      </c>
      <c r="R131" s="236">
        <f>Q131*H131</f>
        <v>0.00022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309</v>
      </c>
      <c r="AT131" s="238" t="s">
        <v>193</v>
      </c>
      <c r="AU131" s="238" t="s">
        <v>86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309</v>
      </c>
      <c r="BM131" s="238" t="s">
        <v>3686</v>
      </c>
    </row>
    <row r="132" spans="1:65" s="2" customFormat="1" ht="16.5" customHeight="1">
      <c r="A132" s="39"/>
      <c r="B132" s="40"/>
      <c r="C132" s="227" t="s">
        <v>233</v>
      </c>
      <c r="D132" s="227" t="s">
        <v>193</v>
      </c>
      <c r="E132" s="228" t="s">
        <v>3687</v>
      </c>
      <c r="F132" s="229" t="s">
        <v>3688</v>
      </c>
      <c r="G132" s="230" t="s">
        <v>995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0.00022</v>
      </c>
      <c r="R132" s="236">
        <f>Q132*H132</f>
        <v>0.00022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309</v>
      </c>
      <c r="AT132" s="238" t="s">
        <v>193</v>
      </c>
      <c r="AU132" s="238" t="s">
        <v>86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309</v>
      </c>
      <c r="BM132" s="238" t="s">
        <v>3689</v>
      </c>
    </row>
    <row r="133" spans="1:65" s="2" customFormat="1" ht="38.55" customHeight="1">
      <c r="A133" s="39"/>
      <c r="B133" s="40"/>
      <c r="C133" s="227" t="s">
        <v>242</v>
      </c>
      <c r="D133" s="227" t="s">
        <v>193</v>
      </c>
      <c r="E133" s="228" t="s">
        <v>3690</v>
      </c>
      <c r="F133" s="229" t="s">
        <v>3691</v>
      </c>
      <c r="G133" s="230" t="s">
        <v>336</v>
      </c>
      <c r="H133" s="231">
        <v>8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0.00022</v>
      </c>
      <c r="R133" s="236">
        <f>Q133*H133</f>
        <v>0.00176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309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309</v>
      </c>
      <c r="BM133" s="238" t="s">
        <v>3692</v>
      </c>
    </row>
    <row r="134" spans="1:65" s="2" customFormat="1" ht="24.15" customHeight="1">
      <c r="A134" s="39"/>
      <c r="B134" s="40"/>
      <c r="C134" s="227" t="s">
        <v>247</v>
      </c>
      <c r="D134" s="227" t="s">
        <v>193</v>
      </c>
      <c r="E134" s="228" t="s">
        <v>3693</v>
      </c>
      <c r="F134" s="229" t="s">
        <v>3694</v>
      </c>
      <c r="G134" s="230" t="s">
        <v>400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0.00022</v>
      </c>
      <c r="R134" s="236">
        <f>Q134*H134</f>
        <v>0.00022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309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309</v>
      </c>
      <c r="BM134" s="238" t="s">
        <v>3695</v>
      </c>
    </row>
    <row r="135" spans="1:65" s="2" customFormat="1" ht="24.15" customHeight="1">
      <c r="A135" s="39"/>
      <c r="B135" s="40"/>
      <c r="C135" s="227" t="s">
        <v>252</v>
      </c>
      <c r="D135" s="227" t="s">
        <v>193</v>
      </c>
      <c r="E135" s="228" t="s">
        <v>3696</v>
      </c>
      <c r="F135" s="229" t="s">
        <v>3697</v>
      </c>
      <c r="G135" s="230" t="s">
        <v>400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0.00022</v>
      </c>
      <c r="R135" s="236">
        <f>Q135*H135</f>
        <v>0.00022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309</v>
      </c>
      <c r="AT135" s="238" t="s">
        <v>193</v>
      </c>
      <c r="AU135" s="238" t="s">
        <v>86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309</v>
      </c>
      <c r="BM135" s="238" t="s">
        <v>3698</v>
      </c>
    </row>
    <row r="136" spans="1:65" s="2" customFormat="1" ht="24.15" customHeight="1">
      <c r="A136" s="39"/>
      <c r="B136" s="40"/>
      <c r="C136" s="227" t="s">
        <v>260</v>
      </c>
      <c r="D136" s="227" t="s">
        <v>193</v>
      </c>
      <c r="E136" s="228" t="s">
        <v>3699</v>
      </c>
      <c r="F136" s="229" t="s">
        <v>3700</v>
      </c>
      <c r="G136" s="230" t="s">
        <v>336</v>
      </c>
      <c r="H136" s="231">
        <v>40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0.00038</v>
      </c>
      <c r="R136" s="236">
        <f>Q136*H136</f>
        <v>0.015200000000000002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309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309</v>
      </c>
      <c r="BM136" s="238" t="s">
        <v>3701</v>
      </c>
    </row>
    <row r="137" spans="1:65" s="2" customFormat="1" ht="16.5" customHeight="1">
      <c r="A137" s="39"/>
      <c r="B137" s="40"/>
      <c r="C137" s="227" t="s">
        <v>265</v>
      </c>
      <c r="D137" s="227" t="s">
        <v>193</v>
      </c>
      <c r="E137" s="228" t="s">
        <v>3702</v>
      </c>
      <c r="F137" s="229" t="s">
        <v>3703</v>
      </c>
      <c r="G137" s="230" t="s">
        <v>336</v>
      </c>
      <c r="H137" s="231">
        <v>8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0.00085</v>
      </c>
      <c r="R137" s="236">
        <f>Q137*H137</f>
        <v>0.0068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309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309</v>
      </c>
      <c r="BM137" s="238" t="s">
        <v>3704</v>
      </c>
    </row>
    <row r="138" spans="1:65" s="2" customFormat="1" ht="24.15" customHeight="1">
      <c r="A138" s="39"/>
      <c r="B138" s="40"/>
      <c r="C138" s="227" t="s">
        <v>270</v>
      </c>
      <c r="D138" s="227" t="s">
        <v>193</v>
      </c>
      <c r="E138" s="228" t="s">
        <v>3705</v>
      </c>
      <c r="F138" s="229" t="s">
        <v>3706</v>
      </c>
      <c r="G138" s="230" t="s">
        <v>336</v>
      </c>
      <c r="H138" s="231">
        <v>20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0.00191</v>
      </c>
      <c r="R138" s="236">
        <f>Q138*H138</f>
        <v>0.0382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309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309</v>
      </c>
      <c r="BM138" s="238" t="s">
        <v>3707</v>
      </c>
    </row>
    <row r="139" spans="1:65" s="2" customFormat="1" ht="24.15" customHeight="1">
      <c r="A139" s="39"/>
      <c r="B139" s="40"/>
      <c r="C139" s="227" t="s">
        <v>286</v>
      </c>
      <c r="D139" s="227" t="s">
        <v>193</v>
      </c>
      <c r="E139" s="228" t="s">
        <v>3708</v>
      </c>
      <c r="F139" s="229" t="s">
        <v>3709</v>
      </c>
      <c r="G139" s="230" t="s">
        <v>995</v>
      </c>
      <c r="H139" s="231">
        <v>2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0.00035</v>
      </c>
      <c r="R139" s="236">
        <f>Q139*H139</f>
        <v>0.0007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309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309</v>
      </c>
      <c r="BM139" s="238" t="s">
        <v>3710</v>
      </c>
    </row>
    <row r="140" spans="1:65" s="2" customFormat="1" ht="24.15" customHeight="1">
      <c r="A140" s="39"/>
      <c r="B140" s="40"/>
      <c r="C140" s="227" t="s">
        <v>293</v>
      </c>
      <c r="D140" s="227" t="s">
        <v>193</v>
      </c>
      <c r="E140" s="228" t="s">
        <v>3711</v>
      </c>
      <c r="F140" s="229" t="s">
        <v>3712</v>
      </c>
      <c r="G140" s="230" t="s">
        <v>400</v>
      </c>
      <c r="H140" s="231">
        <v>2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0.00038</v>
      </c>
      <c r="R140" s="236">
        <f>Q140*H140</f>
        <v>0.00076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309</v>
      </c>
      <c r="AT140" s="238" t="s">
        <v>193</v>
      </c>
      <c r="AU140" s="238" t="s">
        <v>86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309</v>
      </c>
      <c r="BM140" s="238" t="s">
        <v>3713</v>
      </c>
    </row>
    <row r="141" spans="1:65" s="2" customFormat="1" ht="24.15" customHeight="1">
      <c r="A141" s="39"/>
      <c r="B141" s="40"/>
      <c r="C141" s="227" t="s">
        <v>8</v>
      </c>
      <c r="D141" s="227" t="s">
        <v>193</v>
      </c>
      <c r="E141" s="228" t="s">
        <v>3714</v>
      </c>
      <c r="F141" s="229" t="s">
        <v>3715</v>
      </c>
      <c r="G141" s="230" t="s">
        <v>1534</v>
      </c>
      <c r="H141" s="294"/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309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309</v>
      </c>
      <c r="BM141" s="238" t="s">
        <v>3716</v>
      </c>
    </row>
    <row r="142" spans="1:65" s="2" customFormat="1" ht="24.15" customHeight="1">
      <c r="A142" s="39"/>
      <c r="B142" s="40"/>
      <c r="C142" s="227" t="s">
        <v>309</v>
      </c>
      <c r="D142" s="227" t="s">
        <v>193</v>
      </c>
      <c r="E142" s="228" t="s">
        <v>3717</v>
      </c>
      <c r="F142" s="229" t="s">
        <v>3718</v>
      </c>
      <c r="G142" s="230" t="s">
        <v>1534</v>
      </c>
      <c r="H142" s="294"/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309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309</v>
      </c>
      <c r="BM142" s="238" t="s">
        <v>3719</v>
      </c>
    </row>
    <row r="143" spans="1:63" s="12" customFormat="1" ht="25.9" customHeight="1">
      <c r="A143" s="12"/>
      <c r="B143" s="211"/>
      <c r="C143" s="212"/>
      <c r="D143" s="213" t="s">
        <v>75</v>
      </c>
      <c r="E143" s="214" t="s">
        <v>139</v>
      </c>
      <c r="F143" s="214" t="s">
        <v>3720</v>
      </c>
      <c r="G143" s="212"/>
      <c r="H143" s="212"/>
      <c r="I143" s="215"/>
      <c r="J143" s="216">
        <f>BK143</f>
        <v>0</v>
      </c>
      <c r="K143" s="212"/>
      <c r="L143" s="217"/>
      <c r="M143" s="218"/>
      <c r="N143" s="219"/>
      <c r="O143" s="219"/>
      <c r="P143" s="220">
        <f>P144</f>
        <v>0</v>
      </c>
      <c r="Q143" s="219"/>
      <c r="R143" s="220">
        <f>R144</f>
        <v>0</v>
      </c>
      <c r="S143" s="219"/>
      <c r="T143" s="22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221</v>
      </c>
      <c r="AT143" s="223" t="s">
        <v>75</v>
      </c>
      <c r="AU143" s="223" t="s">
        <v>76</v>
      </c>
      <c r="AY143" s="222" t="s">
        <v>191</v>
      </c>
      <c r="BK143" s="224">
        <f>BK144</f>
        <v>0</v>
      </c>
    </row>
    <row r="144" spans="1:63" s="12" customFormat="1" ht="22.8" customHeight="1">
      <c r="A144" s="12"/>
      <c r="B144" s="211"/>
      <c r="C144" s="212"/>
      <c r="D144" s="213" t="s">
        <v>75</v>
      </c>
      <c r="E144" s="225" t="s">
        <v>3721</v>
      </c>
      <c r="F144" s="225" t="s">
        <v>3722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P145</f>
        <v>0</v>
      </c>
      <c r="Q144" s="219"/>
      <c r="R144" s="220">
        <f>R145</f>
        <v>0</v>
      </c>
      <c r="S144" s="219"/>
      <c r="T144" s="22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221</v>
      </c>
      <c r="AT144" s="223" t="s">
        <v>75</v>
      </c>
      <c r="AU144" s="223" t="s">
        <v>84</v>
      </c>
      <c r="AY144" s="222" t="s">
        <v>191</v>
      </c>
      <c r="BK144" s="224">
        <f>BK145</f>
        <v>0</v>
      </c>
    </row>
    <row r="145" spans="1:65" s="2" customFormat="1" ht="16.5" customHeight="1">
      <c r="A145" s="39"/>
      <c r="B145" s="40"/>
      <c r="C145" s="227" t="s">
        <v>316</v>
      </c>
      <c r="D145" s="227" t="s">
        <v>193</v>
      </c>
      <c r="E145" s="228" t="s">
        <v>3723</v>
      </c>
      <c r="F145" s="229" t="s">
        <v>3724</v>
      </c>
      <c r="G145" s="230" t="s">
        <v>400</v>
      </c>
      <c r="H145" s="231">
        <v>1</v>
      </c>
      <c r="I145" s="232"/>
      <c r="J145" s="233">
        <f>ROUND(I145*H145,2)</f>
        <v>0</v>
      </c>
      <c r="K145" s="229" t="s">
        <v>197</v>
      </c>
      <c r="L145" s="45"/>
      <c r="M145" s="298" t="s">
        <v>1</v>
      </c>
      <c r="N145" s="299" t="s">
        <v>41</v>
      </c>
      <c r="O145" s="300"/>
      <c r="P145" s="301">
        <f>O145*H145</f>
        <v>0</v>
      </c>
      <c r="Q145" s="301">
        <v>0</v>
      </c>
      <c r="R145" s="301">
        <f>Q145*H145</f>
        <v>0</v>
      </c>
      <c r="S145" s="301">
        <v>0</v>
      </c>
      <c r="T145" s="30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3725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3725</v>
      </c>
      <c r="BM145" s="238" t="s">
        <v>3726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3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 hidden="1">
      <c r="B4" s="21"/>
      <c r="D4" s="149" t="s">
        <v>142</v>
      </c>
      <c r="L4" s="21"/>
      <c r="M4" s="15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51" t="s">
        <v>16</v>
      </c>
      <c r="L6" s="21"/>
    </row>
    <row r="7" spans="2:12" s="1" customFormat="1" ht="16.5" customHeight="1" hidden="1">
      <c r="B7" s="21"/>
      <c r="E7" s="152" t="str">
        <f>'Rekapitulace stavby'!K6</f>
        <v>Správní objekt tenisových kurtů Kyselka, Bílina</v>
      </c>
      <c r="F7" s="151"/>
      <c r="G7" s="151"/>
      <c r="H7" s="151"/>
      <c r="L7" s="21"/>
    </row>
    <row r="8" spans="2:12" s="1" customFormat="1" ht="12" customHeight="1" hidden="1">
      <c r="B8" s="21"/>
      <c r="D8" s="151" t="s">
        <v>143</v>
      </c>
      <c r="L8" s="21"/>
    </row>
    <row r="9" spans="1:31" s="2" customFormat="1" ht="16.5" customHeight="1" hidden="1">
      <c r="A9" s="39"/>
      <c r="B9" s="45"/>
      <c r="C9" s="39"/>
      <c r="D9" s="39"/>
      <c r="E9" s="152" t="s">
        <v>2234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1" t="s">
        <v>2235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3" t="s">
        <v>3727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22. 5. 2023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63" t="s">
        <v>40</v>
      </c>
      <c r="E35" s="151" t="s">
        <v>41</v>
      </c>
      <c r="F35" s="164">
        <f>ROUND((SUM(BE122:BE145)),2)</f>
        <v>0</v>
      </c>
      <c r="G35" s="39"/>
      <c r="H35" s="39"/>
      <c r="I35" s="165">
        <v>0.21</v>
      </c>
      <c r="J35" s="164">
        <f>ROUND(((SUM(BE122:BE145))*I35),2)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42</v>
      </c>
      <c r="F36" s="164">
        <f>ROUND((SUM(BF122:BF145)),2)</f>
        <v>0</v>
      </c>
      <c r="G36" s="39"/>
      <c r="H36" s="39"/>
      <c r="I36" s="165">
        <v>0.15</v>
      </c>
      <c r="J36" s="164">
        <f>ROUND(((SUM(BF122:BF145))*I36),2)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Správní objekt tenisových kurtů Kyselka, Bílina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143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2234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2235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D.1.4.F - Gastro technologie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Kyselka 410, Mostecké Předměstí, Bílina</v>
      </c>
      <c r="G91" s="41"/>
      <c r="H91" s="41"/>
      <c r="I91" s="33" t="s">
        <v>22</v>
      </c>
      <c r="J91" s="80" t="str">
        <f>IF(J14="","",J14)</f>
        <v>22. 5. 2023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Bílina, Břežánská 50/4, Bílina</v>
      </c>
      <c r="G93" s="41"/>
      <c r="H93" s="41"/>
      <c r="I93" s="33" t="s">
        <v>30</v>
      </c>
      <c r="J93" s="37" t="str">
        <f>E23</f>
        <v>Ing. arch. Jan Heller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146</v>
      </c>
      <c r="D96" s="186"/>
      <c r="E96" s="186"/>
      <c r="F96" s="186"/>
      <c r="G96" s="186"/>
      <c r="H96" s="186"/>
      <c r="I96" s="186"/>
      <c r="J96" s="187" t="s">
        <v>147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148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189"/>
      <c r="C99" s="190"/>
      <c r="D99" s="191" t="s">
        <v>161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3728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176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Správní objekt tenisových kurtů Kyselka, Bílina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143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2234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2235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D.1.4.F - Gastro technologie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Kyselka 410, Mostecké Předměstí, Bílina</v>
      </c>
      <c r="G116" s="41"/>
      <c r="H116" s="41"/>
      <c r="I116" s="33" t="s">
        <v>22</v>
      </c>
      <c r="J116" s="80" t="str">
        <f>IF(J14="","",J14)</f>
        <v>22. 5. 2023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Bílina, Břežánská 50/4, Bílina</v>
      </c>
      <c r="G118" s="41"/>
      <c r="H118" s="41"/>
      <c r="I118" s="33" t="s">
        <v>30</v>
      </c>
      <c r="J118" s="37" t="str">
        <f>E23</f>
        <v>Ing. arch. Jan Heller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177</v>
      </c>
      <c r="D121" s="203" t="s">
        <v>61</v>
      </c>
      <c r="E121" s="203" t="s">
        <v>57</v>
      </c>
      <c r="F121" s="203" t="s">
        <v>58</v>
      </c>
      <c r="G121" s="203" t="s">
        <v>178</v>
      </c>
      <c r="H121" s="203" t="s">
        <v>179</v>
      </c>
      <c r="I121" s="203" t="s">
        <v>180</v>
      </c>
      <c r="J121" s="203" t="s">
        <v>147</v>
      </c>
      <c r="K121" s="204" t="s">
        <v>181</v>
      </c>
      <c r="L121" s="205"/>
      <c r="M121" s="101" t="s">
        <v>1</v>
      </c>
      <c r="N121" s="102" t="s">
        <v>40</v>
      </c>
      <c r="O121" s="102" t="s">
        <v>182</v>
      </c>
      <c r="P121" s="102" t="s">
        <v>183</v>
      </c>
      <c r="Q121" s="102" t="s">
        <v>184</v>
      </c>
      <c r="R121" s="102" t="s">
        <v>185</v>
      </c>
      <c r="S121" s="102" t="s">
        <v>186</v>
      </c>
      <c r="T121" s="103" t="s">
        <v>187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188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149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1068</v>
      </c>
      <c r="F123" s="214" t="s">
        <v>1069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86</v>
      </c>
      <c r="AT123" s="223" t="s">
        <v>75</v>
      </c>
      <c r="AU123" s="223" t="s">
        <v>76</v>
      </c>
      <c r="AY123" s="222" t="s">
        <v>191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3729</v>
      </c>
      <c r="F124" s="225" t="s">
        <v>3730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SUM(P125:P145)</f>
        <v>0</v>
      </c>
      <c r="Q124" s="219"/>
      <c r="R124" s="220">
        <f>SUM(R125:R145)</f>
        <v>0</v>
      </c>
      <c r="S124" s="219"/>
      <c r="T124" s="221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75</v>
      </c>
      <c r="AU124" s="223" t="s">
        <v>84</v>
      </c>
      <c r="AY124" s="222" t="s">
        <v>191</v>
      </c>
      <c r="BK124" s="224">
        <f>SUM(BK125:BK145)</f>
        <v>0</v>
      </c>
    </row>
    <row r="125" spans="1:65" s="2" customFormat="1" ht="37.8" customHeight="1">
      <c r="A125" s="39"/>
      <c r="B125" s="40"/>
      <c r="C125" s="227" t="s">
        <v>252</v>
      </c>
      <c r="D125" s="227" t="s">
        <v>193</v>
      </c>
      <c r="E125" s="228" t="s">
        <v>3731</v>
      </c>
      <c r="F125" s="229" t="s">
        <v>3732</v>
      </c>
      <c r="G125" s="230" t="s">
        <v>400</v>
      </c>
      <c r="H125" s="231">
        <v>2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309</v>
      </c>
      <c r="AT125" s="238" t="s">
        <v>193</v>
      </c>
      <c r="AU125" s="238" t="s">
        <v>86</v>
      </c>
      <c r="AY125" s="18" t="s">
        <v>191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84</v>
      </c>
      <c r="BK125" s="239">
        <f>ROUND(I125*H125,2)</f>
        <v>0</v>
      </c>
      <c r="BL125" s="18" t="s">
        <v>309</v>
      </c>
      <c r="BM125" s="238" t="s">
        <v>3733</v>
      </c>
    </row>
    <row r="126" spans="1:65" s="2" customFormat="1" ht="66.75" customHeight="1">
      <c r="A126" s="39"/>
      <c r="B126" s="40"/>
      <c r="C126" s="227" t="s">
        <v>270</v>
      </c>
      <c r="D126" s="227" t="s">
        <v>193</v>
      </c>
      <c r="E126" s="228" t="s">
        <v>3734</v>
      </c>
      <c r="F126" s="229" t="s">
        <v>3735</v>
      </c>
      <c r="G126" s="230" t="s">
        <v>400</v>
      </c>
      <c r="H126" s="231">
        <v>1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309</v>
      </c>
      <c r="AT126" s="238" t="s">
        <v>193</v>
      </c>
      <c r="AU126" s="238" t="s">
        <v>86</v>
      </c>
      <c r="AY126" s="18" t="s">
        <v>191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84</v>
      </c>
      <c r="BK126" s="239">
        <f>ROUND(I126*H126,2)</f>
        <v>0</v>
      </c>
      <c r="BL126" s="18" t="s">
        <v>309</v>
      </c>
      <c r="BM126" s="238" t="s">
        <v>3736</v>
      </c>
    </row>
    <row r="127" spans="1:65" s="2" customFormat="1" ht="76.35" customHeight="1">
      <c r="A127" s="39"/>
      <c r="B127" s="40"/>
      <c r="C127" s="227" t="s">
        <v>286</v>
      </c>
      <c r="D127" s="227" t="s">
        <v>193</v>
      </c>
      <c r="E127" s="228" t="s">
        <v>3737</v>
      </c>
      <c r="F127" s="229" t="s">
        <v>3738</v>
      </c>
      <c r="G127" s="230" t="s">
        <v>400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309</v>
      </c>
      <c r="AT127" s="238" t="s">
        <v>193</v>
      </c>
      <c r="AU127" s="238" t="s">
        <v>86</v>
      </c>
      <c r="AY127" s="18" t="s">
        <v>191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84</v>
      </c>
      <c r="BK127" s="239">
        <f>ROUND(I127*H127,2)</f>
        <v>0</v>
      </c>
      <c r="BL127" s="18" t="s">
        <v>309</v>
      </c>
      <c r="BM127" s="238" t="s">
        <v>3739</v>
      </c>
    </row>
    <row r="128" spans="1:65" s="2" customFormat="1" ht="66.75" customHeight="1">
      <c r="A128" s="39"/>
      <c r="B128" s="40"/>
      <c r="C128" s="227" t="s">
        <v>293</v>
      </c>
      <c r="D128" s="227" t="s">
        <v>193</v>
      </c>
      <c r="E128" s="228" t="s">
        <v>3740</v>
      </c>
      <c r="F128" s="229" t="s">
        <v>3741</v>
      </c>
      <c r="G128" s="230" t="s">
        <v>400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309</v>
      </c>
      <c r="AT128" s="238" t="s">
        <v>193</v>
      </c>
      <c r="AU128" s="238" t="s">
        <v>86</v>
      </c>
      <c r="AY128" s="18" t="s">
        <v>191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309</v>
      </c>
      <c r="BM128" s="238" t="s">
        <v>3742</v>
      </c>
    </row>
    <row r="129" spans="1:65" s="2" customFormat="1" ht="44.25" customHeight="1">
      <c r="A129" s="39"/>
      <c r="B129" s="40"/>
      <c r="C129" s="227" t="s">
        <v>316</v>
      </c>
      <c r="D129" s="227" t="s">
        <v>193</v>
      </c>
      <c r="E129" s="228" t="s">
        <v>3743</v>
      </c>
      <c r="F129" s="229" t="s">
        <v>3744</v>
      </c>
      <c r="G129" s="230" t="s">
        <v>400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309</v>
      </c>
      <c r="AT129" s="238" t="s">
        <v>193</v>
      </c>
      <c r="AU129" s="238" t="s">
        <v>86</v>
      </c>
      <c r="AY129" s="18" t="s">
        <v>191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309</v>
      </c>
      <c r="BM129" s="238" t="s">
        <v>3745</v>
      </c>
    </row>
    <row r="130" spans="1:65" s="2" customFormat="1" ht="66.75" customHeight="1">
      <c r="A130" s="39"/>
      <c r="B130" s="40"/>
      <c r="C130" s="227" t="s">
        <v>84</v>
      </c>
      <c r="D130" s="227" t="s">
        <v>193</v>
      </c>
      <c r="E130" s="228" t="s">
        <v>3746</v>
      </c>
      <c r="F130" s="229" t="s">
        <v>3747</v>
      </c>
      <c r="G130" s="230" t="s">
        <v>400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309</v>
      </c>
      <c r="AT130" s="238" t="s">
        <v>193</v>
      </c>
      <c r="AU130" s="238" t="s">
        <v>86</v>
      </c>
      <c r="AY130" s="18" t="s">
        <v>191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309</v>
      </c>
      <c r="BM130" s="238" t="s">
        <v>3748</v>
      </c>
    </row>
    <row r="131" spans="1:65" s="2" customFormat="1" ht="49.05" customHeight="1">
      <c r="A131" s="39"/>
      <c r="B131" s="40"/>
      <c r="C131" s="227" t="s">
        <v>362</v>
      </c>
      <c r="D131" s="227" t="s">
        <v>193</v>
      </c>
      <c r="E131" s="228" t="s">
        <v>3749</v>
      </c>
      <c r="F131" s="229" t="s">
        <v>3750</v>
      </c>
      <c r="G131" s="230" t="s">
        <v>400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309</v>
      </c>
      <c r="AT131" s="238" t="s">
        <v>193</v>
      </c>
      <c r="AU131" s="238" t="s">
        <v>86</v>
      </c>
      <c r="AY131" s="18" t="s">
        <v>191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309</v>
      </c>
      <c r="BM131" s="238" t="s">
        <v>3751</v>
      </c>
    </row>
    <row r="132" spans="1:65" s="2" customFormat="1" ht="49.05" customHeight="1">
      <c r="A132" s="39"/>
      <c r="B132" s="40"/>
      <c r="C132" s="227" t="s">
        <v>368</v>
      </c>
      <c r="D132" s="227" t="s">
        <v>193</v>
      </c>
      <c r="E132" s="228" t="s">
        <v>3752</v>
      </c>
      <c r="F132" s="229" t="s">
        <v>3753</v>
      </c>
      <c r="G132" s="230" t="s">
        <v>400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309</v>
      </c>
      <c r="AT132" s="238" t="s">
        <v>193</v>
      </c>
      <c r="AU132" s="238" t="s">
        <v>86</v>
      </c>
      <c r="AY132" s="18" t="s">
        <v>191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309</v>
      </c>
      <c r="BM132" s="238" t="s">
        <v>3754</v>
      </c>
    </row>
    <row r="133" spans="1:65" s="2" customFormat="1" ht="76.35" customHeight="1">
      <c r="A133" s="39"/>
      <c r="B133" s="40"/>
      <c r="C133" s="227" t="s">
        <v>382</v>
      </c>
      <c r="D133" s="227" t="s">
        <v>193</v>
      </c>
      <c r="E133" s="228" t="s">
        <v>3755</v>
      </c>
      <c r="F133" s="229" t="s">
        <v>3756</v>
      </c>
      <c r="G133" s="230" t="s">
        <v>400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309</v>
      </c>
      <c r="AT133" s="238" t="s">
        <v>193</v>
      </c>
      <c r="AU133" s="238" t="s">
        <v>86</v>
      </c>
      <c r="AY133" s="18" t="s">
        <v>191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309</v>
      </c>
      <c r="BM133" s="238" t="s">
        <v>3757</v>
      </c>
    </row>
    <row r="134" spans="1:65" s="2" customFormat="1" ht="21.75" customHeight="1">
      <c r="A134" s="39"/>
      <c r="B134" s="40"/>
      <c r="C134" s="227" t="s">
        <v>86</v>
      </c>
      <c r="D134" s="227" t="s">
        <v>193</v>
      </c>
      <c r="E134" s="228" t="s">
        <v>3758</v>
      </c>
      <c r="F134" s="229" t="s">
        <v>3759</v>
      </c>
      <c r="G134" s="230" t="s">
        <v>400</v>
      </c>
      <c r="H134" s="231">
        <v>1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309</v>
      </c>
      <c r="AT134" s="238" t="s">
        <v>193</v>
      </c>
      <c r="AU134" s="238" t="s">
        <v>86</v>
      </c>
      <c r="AY134" s="18" t="s">
        <v>191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309</v>
      </c>
      <c r="BM134" s="238" t="s">
        <v>3760</v>
      </c>
    </row>
    <row r="135" spans="1:65" s="2" customFormat="1" ht="66.75" customHeight="1">
      <c r="A135" s="39"/>
      <c r="B135" s="40"/>
      <c r="C135" s="227" t="s">
        <v>387</v>
      </c>
      <c r="D135" s="227" t="s">
        <v>193</v>
      </c>
      <c r="E135" s="228" t="s">
        <v>3761</v>
      </c>
      <c r="F135" s="229" t="s">
        <v>3762</v>
      </c>
      <c r="G135" s="230" t="s">
        <v>400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309</v>
      </c>
      <c r="AT135" s="238" t="s">
        <v>193</v>
      </c>
      <c r="AU135" s="238" t="s">
        <v>86</v>
      </c>
      <c r="AY135" s="18" t="s">
        <v>191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309</v>
      </c>
      <c r="BM135" s="238" t="s">
        <v>3763</v>
      </c>
    </row>
    <row r="136" spans="1:65" s="2" customFormat="1" ht="66.75" customHeight="1">
      <c r="A136" s="39"/>
      <c r="B136" s="40"/>
      <c r="C136" s="227" t="s">
        <v>391</v>
      </c>
      <c r="D136" s="227" t="s">
        <v>193</v>
      </c>
      <c r="E136" s="228" t="s">
        <v>3764</v>
      </c>
      <c r="F136" s="229" t="s">
        <v>3765</v>
      </c>
      <c r="G136" s="230" t="s">
        <v>400</v>
      </c>
      <c r="H136" s="231">
        <v>1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309</v>
      </c>
      <c r="AT136" s="238" t="s">
        <v>193</v>
      </c>
      <c r="AU136" s="238" t="s">
        <v>86</v>
      </c>
      <c r="AY136" s="18" t="s">
        <v>191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309</v>
      </c>
      <c r="BM136" s="238" t="s">
        <v>3766</v>
      </c>
    </row>
    <row r="137" spans="1:65" s="2" customFormat="1" ht="55.5" customHeight="1">
      <c r="A137" s="39"/>
      <c r="B137" s="40"/>
      <c r="C137" s="227" t="s">
        <v>408</v>
      </c>
      <c r="D137" s="227" t="s">
        <v>193</v>
      </c>
      <c r="E137" s="228" t="s">
        <v>3767</v>
      </c>
      <c r="F137" s="229" t="s">
        <v>3768</v>
      </c>
      <c r="G137" s="230" t="s">
        <v>400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309</v>
      </c>
      <c r="AT137" s="238" t="s">
        <v>193</v>
      </c>
      <c r="AU137" s="238" t="s">
        <v>86</v>
      </c>
      <c r="AY137" s="18" t="s">
        <v>191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309</v>
      </c>
      <c r="BM137" s="238" t="s">
        <v>3769</v>
      </c>
    </row>
    <row r="138" spans="1:65" s="2" customFormat="1" ht="66.75" customHeight="1">
      <c r="A138" s="39"/>
      <c r="B138" s="40"/>
      <c r="C138" s="227" t="s">
        <v>428</v>
      </c>
      <c r="D138" s="227" t="s">
        <v>193</v>
      </c>
      <c r="E138" s="228" t="s">
        <v>3770</v>
      </c>
      <c r="F138" s="229" t="s">
        <v>3771</v>
      </c>
      <c r="G138" s="230" t="s">
        <v>400</v>
      </c>
      <c r="H138" s="231">
        <v>2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309</v>
      </c>
      <c r="AT138" s="238" t="s">
        <v>193</v>
      </c>
      <c r="AU138" s="238" t="s">
        <v>86</v>
      </c>
      <c r="AY138" s="18" t="s">
        <v>191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309</v>
      </c>
      <c r="BM138" s="238" t="s">
        <v>3772</v>
      </c>
    </row>
    <row r="139" spans="1:65" s="2" customFormat="1" ht="66.75" customHeight="1">
      <c r="A139" s="39"/>
      <c r="B139" s="40"/>
      <c r="C139" s="227" t="s">
        <v>432</v>
      </c>
      <c r="D139" s="227" t="s">
        <v>193</v>
      </c>
      <c r="E139" s="228" t="s">
        <v>3773</v>
      </c>
      <c r="F139" s="229" t="s">
        <v>3774</v>
      </c>
      <c r="G139" s="230" t="s">
        <v>400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309</v>
      </c>
      <c r="AT139" s="238" t="s">
        <v>193</v>
      </c>
      <c r="AU139" s="238" t="s">
        <v>86</v>
      </c>
      <c r="AY139" s="18" t="s">
        <v>191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309</v>
      </c>
      <c r="BM139" s="238" t="s">
        <v>3775</v>
      </c>
    </row>
    <row r="140" spans="1:65" s="2" customFormat="1" ht="16.5" customHeight="1">
      <c r="A140" s="39"/>
      <c r="B140" s="40"/>
      <c r="C140" s="227" t="s">
        <v>442</v>
      </c>
      <c r="D140" s="227" t="s">
        <v>193</v>
      </c>
      <c r="E140" s="228" t="s">
        <v>3776</v>
      </c>
      <c r="F140" s="229" t="s">
        <v>3652</v>
      </c>
      <c r="G140" s="230" t="s">
        <v>995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309</v>
      </c>
      <c r="AT140" s="238" t="s">
        <v>193</v>
      </c>
      <c r="AU140" s="238" t="s">
        <v>86</v>
      </c>
      <c r="AY140" s="18" t="s">
        <v>191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309</v>
      </c>
      <c r="BM140" s="238" t="s">
        <v>3777</v>
      </c>
    </row>
    <row r="141" spans="1:65" s="2" customFormat="1" ht="16.5" customHeight="1">
      <c r="A141" s="39"/>
      <c r="B141" s="40"/>
      <c r="C141" s="227" t="s">
        <v>448</v>
      </c>
      <c r="D141" s="227" t="s">
        <v>193</v>
      </c>
      <c r="E141" s="228" t="s">
        <v>3778</v>
      </c>
      <c r="F141" s="229" t="s">
        <v>3779</v>
      </c>
      <c r="G141" s="230" t="s">
        <v>995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309</v>
      </c>
      <c r="AT141" s="238" t="s">
        <v>193</v>
      </c>
      <c r="AU141" s="238" t="s">
        <v>86</v>
      </c>
      <c r="AY141" s="18" t="s">
        <v>191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309</v>
      </c>
      <c r="BM141" s="238" t="s">
        <v>3780</v>
      </c>
    </row>
    <row r="142" spans="1:65" s="2" customFormat="1" ht="49.05" customHeight="1">
      <c r="A142" s="39"/>
      <c r="B142" s="40"/>
      <c r="C142" s="227" t="s">
        <v>206</v>
      </c>
      <c r="D142" s="227" t="s">
        <v>193</v>
      </c>
      <c r="E142" s="228" t="s">
        <v>3781</v>
      </c>
      <c r="F142" s="229" t="s">
        <v>3782</v>
      </c>
      <c r="G142" s="230" t="s">
        <v>400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309</v>
      </c>
      <c r="AT142" s="238" t="s">
        <v>193</v>
      </c>
      <c r="AU142" s="238" t="s">
        <v>86</v>
      </c>
      <c r="AY142" s="18" t="s">
        <v>191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309</v>
      </c>
      <c r="BM142" s="238" t="s">
        <v>3783</v>
      </c>
    </row>
    <row r="143" spans="1:65" s="2" customFormat="1" ht="16.5" customHeight="1">
      <c r="A143" s="39"/>
      <c r="B143" s="40"/>
      <c r="C143" s="227" t="s">
        <v>453</v>
      </c>
      <c r="D143" s="227" t="s">
        <v>193</v>
      </c>
      <c r="E143" s="228" t="s">
        <v>3784</v>
      </c>
      <c r="F143" s="229" t="s">
        <v>3785</v>
      </c>
      <c r="G143" s="230" t="s">
        <v>995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309</v>
      </c>
      <c r="AT143" s="238" t="s">
        <v>193</v>
      </c>
      <c r="AU143" s="238" t="s">
        <v>86</v>
      </c>
      <c r="AY143" s="18" t="s">
        <v>191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309</v>
      </c>
      <c r="BM143" s="238" t="s">
        <v>3786</v>
      </c>
    </row>
    <row r="144" spans="1:65" s="2" customFormat="1" ht="16.5" customHeight="1">
      <c r="A144" s="39"/>
      <c r="B144" s="40"/>
      <c r="C144" s="227" t="s">
        <v>460</v>
      </c>
      <c r="D144" s="227" t="s">
        <v>193</v>
      </c>
      <c r="E144" s="228" t="s">
        <v>3787</v>
      </c>
      <c r="F144" s="229" t="s">
        <v>3788</v>
      </c>
      <c r="G144" s="230" t="s">
        <v>400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309</v>
      </c>
      <c r="AT144" s="238" t="s">
        <v>193</v>
      </c>
      <c r="AU144" s="238" t="s">
        <v>86</v>
      </c>
      <c r="AY144" s="18" t="s">
        <v>191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309</v>
      </c>
      <c r="BM144" s="238" t="s">
        <v>3789</v>
      </c>
    </row>
    <row r="145" spans="1:65" s="2" customFormat="1" ht="24.15" customHeight="1">
      <c r="A145" s="39"/>
      <c r="B145" s="40"/>
      <c r="C145" s="227" t="s">
        <v>247</v>
      </c>
      <c r="D145" s="227" t="s">
        <v>193</v>
      </c>
      <c r="E145" s="228" t="s">
        <v>3790</v>
      </c>
      <c r="F145" s="229" t="s">
        <v>3791</v>
      </c>
      <c r="G145" s="230" t="s">
        <v>400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98" t="s">
        <v>1</v>
      </c>
      <c r="N145" s="299" t="s">
        <v>41</v>
      </c>
      <c r="O145" s="300"/>
      <c r="P145" s="301">
        <f>O145*H145</f>
        <v>0</v>
      </c>
      <c r="Q145" s="301">
        <v>0</v>
      </c>
      <c r="R145" s="301">
        <f>Q145*H145</f>
        <v>0</v>
      </c>
      <c r="S145" s="301">
        <v>0</v>
      </c>
      <c r="T145" s="30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309</v>
      </c>
      <c r="AT145" s="238" t="s">
        <v>193</v>
      </c>
      <c r="AU145" s="238" t="s">
        <v>86</v>
      </c>
      <c r="AY145" s="18" t="s">
        <v>191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309</v>
      </c>
      <c r="BM145" s="238" t="s">
        <v>3792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1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2023-05-22T16:23:50Z</dcterms:created>
  <dcterms:modified xsi:type="dcterms:W3CDTF">2023-05-22T16:24:13Z</dcterms:modified>
  <cp:category/>
  <cp:version/>
  <cp:contentType/>
  <cp:contentStatus/>
</cp:coreProperties>
</file>