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becvarik\Desktop\chodníky SUNN\VŘ\"/>
    </mc:Choice>
  </mc:AlternateContent>
  <bookViews>
    <workbookView xWindow="0" yWindow="0" windowWidth="28800" windowHeight="11850" activeTab="1"/>
  </bookViews>
  <sheets>
    <sheet name="Rekapitulace stavby" sheetId="1" r:id="rId1"/>
    <sheet name="SO102 - Vybudování přístu..." sheetId="2" r:id="rId2"/>
    <sheet name="VON - Vedlejší a ostatní ..." sheetId="3" r:id="rId3"/>
    <sheet name="Pokyny pro vyplnění" sheetId="4" r:id="rId4"/>
  </sheets>
  <externalReferences>
    <externalReference r:id="rId5"/>
  </externalReferences>
  <definedNames>
    <definedName name="_xlnm._FilterDatabase" localSheetId="1" hidden="1">'SO102 - Vybudování přístu...'!$C$86:$K$188</definedName>
    <definedName name="_xlnm._FilterDatabase" localSheetId="2" hidden="1">'VON - Vedlejší a ostatní ...'!$C$81:$K$97</definedName>
    <definedName name="_xlnm.Print_Titles" localSheetId="0">'Rekapitulace stavby'!$52:$52</definedName>
    <definedName name="_xlnm.Print_Titles" localSheetId="1">'SO102 - Vybudování přístu...'!$86:$86</definedName>
    <definedName name="_xlnm.Print_Titles" localSheetId="2">'VON - Vedlejší a ostatní ...'!$81:$81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stavby'!$C$42:$AQ$58</definedName>
    <definedName name="_xlnm.Print_Area" localSheetId="1">'SO102 - Vybudování přístu...'!$C$4:$J$39,'SO102 - Vybudování přístu...'!$C$45:$J$68,'SO102 - Vybudování přístu...'!$C$74:$K$188</definedName>
    <definedName name="_xlnm.Print_Area" localSheetId="2">'VON - Vedlejší a ostatní ...'!$C$4:$J$39,'VON - Vedlejší a ostatní ...'!$C$45:$J$63,'VON - Vedlejší a ostatní ...'!$C$69:$K$97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96" i="3" l="1"/>
  <c r="BI96" i="3"/>
  <c r="BH96" i="3"/>
  <c r="BG96" i="3"/>
  <c r="F35" i="3" s="1"/>
  <c r="BB57" i="1" s="1"/>
  <c r="BF96" i="3"/>
  <c r="T96" i="3"/>
  <c r="T93" i="3" s="1"/>
  <c r="R96" i="3"/>
  <c r="R93" i="3" s="1"/>
  <c r="P96" i="3"/>
  <c r="J96" i="3"/>
  <c r="BE96" i="3" s="1"/>
  <c r="BK94" i="3"/>
  <c r="BK93" i="3" s="1"/>
  <c r="J93" i="3" s="1"/>
  <c r="J62" i="3" s="1"/>
  <c r="BI94" i="3"/>
  <c r="BH94" i="3"/>
  <c r="BG94" i="3"/>
  <c r="BF94" i="3"/>
  <c r="T94" i="3"/>
  <c r="R94" i="3"/>
  <c r="P94" i="3"/>
  <c r="J94" i="3"/>
  <c r="BE94" i="3" s="1"/>
  <c r="P93" i="3"/>
  <c r="BK91" i="3"/>
  <c r="BI91" i="3"/>
  <c r="BH91" i="3"/>
  <c r="BG91" i="3"/>
  <c r="BF91" i="3"/>
  <c r="T91" i="3"/>
  <c r="R91" i="3"/>
  <c r="P91" i="3"/>
  <c r="J91" i="3"/>
  <c r="BE91" i="3" s="1"/>
  <c r="BK89" i="3"/>
  <c r="BI89" i="3"/>
  <c r="BH89" i="3"/>
  <c r="BG89" i="3"/>
  <c r="BF89" i="3"/>
  <c r="T89" i="3"/>
  <c r="R89" i="3"/>
  <c r="P89" i="3"/>
  <c r="J89" i="3"/>
  <c r="BE89" i="3" s="1"/>
  <c r="BK87" i="3"/>
  <c r="BI87" i="3"/>
  <c r="BH87" i="3"/>
  <c r="BG87" i="3"/>
  <c r="BF87" i="3"/>
  <c r="T87" i="3"/>
  <c r="T84" i="3" s="1"/>
  <c r="T83" i="3" s="1"/>
  <c r="T82" i="3" s="1"/>
  <c r="R87" i="3"/>
  <c r="P87" i="3"/>
  <c r="J87" i="3"/>
  <c r="BE87" i="3" s="1"/>
  <c r="BK85" i="3"/>
  <c r="BK84" i="3" s="1"/>
  <c r="BI85" i="3"/>
  <c r="BH85" i="3"/>
  <c r="F36" i="3" s="1"/>
  <c r="BC57" i="1" s="1"/>
  <c r="BG85" i="3"/>
  <c r="BF85" i="3"/>
  <c r="F34" i="3" s="1"/>
  <c r="BA57" i="1" s="1"/>
  <c r="T85" i="3"/>
  <c r="R85" i="3"/>
  <c r="P85" i="3"/>
  <c r="P84" i="3" s="1"/>
  <c r="P83" i="3" s="1"/>
  <c r="P82" i="3" s="1"/>
  <c r="AU57" i="1" s="1"/>
  <c r="J85" i="3"/>
  <c r="BE85" i="3" s="1"/>
  <c r="R84" i="3"/>
  <c r="R83" i="3" s="1"/>
  <c r="R82" i="3" s="1"/>
  <c r="J79" i="3"/>
  <c r="J78" i="3"/>
  <c r="F78" i="3"/>
  <c r="F76" i="3"/>
  <c r="E74" i="3"/>
  <c r="E72" i="3"/>
  <c r="J55" i="3"/>
  <c r="J54" i="3"/>
  <c r="F54" i="3"/>
  <c r="F52" i="3"/>
  <c r="E50" i="3"/>
  <c r="E48" i="3"/>
  <c r="J37" i="3"/>
  <c r="J36" i="3"/>
  <c r="AY57" i="1" s="1"/>
  <c r="J35" i="3"/>
  <c r="J34" i="3"/>
  <c r="AW57" i="1" s="1"/>
  <c r="J18" i="3"/>
  <c r="E18" i="3"/>
  <c r="F79" i="3" s="1"/>
  <c r="J17" i="3"/>
  <c r="J12" i="3"/>
  <c r="J76" i="3" s="1"/>
  <c r="E7" i="3"/>
  <c r="BK188" i="2"/>
  <c r="BI188" i="2"/>
  <c r="BH188" i="2"/>
  <c r="BG188" i="2"/>
  <c r="BF188" i="2"/>
  <c r="T188" i="2"/>
  <c r="T187" i="2" s="1"/>
  <c r="R188" i="2"/>
  <c r="P188" i="2"/>
  <c r="J188" i="2"/>
  <c r="BE188" i="2" s="1"/>
  <c r="BK187" i="2"/>
  <c r="R187" i="2"/>
  <c r="P187" i="2"/>
  <c r="J187" i="2"/>
  <c r="J67" i="2" s="1"/>
  <c r="BK185" i="2"/>
  <c r="BI185" i="2"/>
  <c r="BH185" i="2"/>
  <c r="BG185" i="2"/>
  <c r="BF185" i="2"/>
  <c r="T185" i="2"/>
  <c r="R185" i="2"/>
  <c r="P185" i="2"/>
  <c r="J185" i="2"/>
  <c r="BE185" i="2" s="1"/>
  <c r="BK183" i="2"/>
  <c r="BI183" i="2"/>
  <c r="BH183" i="2"/>
  <c r="BG183" i="2"/>
  <c r="BF183" i="2"/>
  <c r="BE183" i="2"/>
  <c r="T183" i="2"/>
  <c r="R183" i="2"/>
  <c r="P183" i="2"/>
  <c r="J183" i="2"/>
  <c r="BK179" i="2"/>
  <c r="BI179" i="2"/>
  <c r="BH179" i="2"/>
  <c r="BG179" i="2"/>
  <c r="BF179" i="2"/>
  <c r="T179" i="2"/>
  <c r="R179" i="2"/>
  <c r="P179" i="2"/>
  <c r="J179" i="2"/>
  <c r="BE179" i="2" s="1"/>
  <c r="BK176" i="2"/>
  <c r="BI176" i="2"/>
  <c r="BH176" i="2"/>
  <c r="BG176" i="2"/>
  <c r="BF176" i="2"/>
  <c r="BE176" i="2"/>
  <c r="T176" i="2"/>
  <c r="R176" i="2"/>
  <c r="P176" i="2"/>
  <c r="J176" i="2"/>
  <c r="BK172" i="2"/>
  <c r="BI172" i="2"/>
  <c r="BH172" i="2"/>
  <c r="BG172" i="2"/>
  <c r="BF172" i="2"/>
  <c r="T172" i="2"/>
  <c r="T168" i="2" s="1"/>
  <c r="R172" i="2"/>
  <c r="R168" i="2" s="1"/>
  <c r="P172" i="2"/>
  <c r="J172" i="2"/>
  <c r="BE172" i="2" s="1"/>
  <c r="BK169" i="2"/>
  <c r="BK168" i="2" s="1"/>
  <c r="J168" i="2" s="1"/>
  <c r="J66" i="2" s="1"/>
  <c r="BI169" i="2"/>
  <c r="BH169" i="2"/>
  <c r="BG169" i="2"/>
  <c r="BF169" i="2"/>
  <c r="BE169" i="2"/>
  <c r="T169" i="2"/>
  <c r="R169" i="2"/>
  <c r="P169" i="2"/>
  <c r="J169" i="2"/>
  <c r="P168" i="2"/>
  <c r="BK164" i="2"/>
  <c r="BI164" i="2"/>
  <c r="BH164" i="2"/>
  <c r="BG164" i="2"/>
  <c r="BF164" i="2"/>
  <c r="T164" i="2"/>
  <c r="R164" i="2"/>
  <c r="P164" i="2"/>
  <c r="J164" i="2"/>
  <c r="BE164" i="2" s="1"/>
  <c r="BK161" i="2"/>
  <c r="BI161" i="2"/>
  <c r="BH161" i="2"/>
  <c r="BG161" i="2"/>
  <c r="BF161" i="2"/>
  <c r="T161" i="2"/>
  <c r="R161" i="2"/>
  <c r="P161" i="2"/>
  <c r="J161" i="2"/>
  <c r="BE161" i="2" s="1"/>
  <c r="BK158" i="2"/>
  <c r="BI158" i="2"/>
  <c r="BH158" i="2"/>
  <c r="BG158" i="2"/>
  <c r="BF158" i="2"/>
  <c r="T158" i="2"/>
  <c r="R158" i="2"/>
  <c r="P158" i="2"/>
  <c r="J158" i="2"/>
  <c r="BE158" i="2" s="1"/>
  <c r="BK155" i="2"/>
  <c r="BI155" i="2"/>
  <c r="BH155" i="2"/>
  <c r="BG155" i="2"/>
  <c r="BF155" i="2"/>
  <c r="T155" i="2"/>
  <c r="R155" i="2"/>
  <c r="R151" i="2" s="1"/>
  <c r="P155" i="2"/>
  <c r="P151" i="2" s="1"/>
  <c r="J155" i="2"/>
  <c r="BE155" i="2" s="1"/>
  <c r="BK152" i="2"/>
  <c r="BI152" i="2"/>
  <c r="BH152" i="2"/>
  <c r="BG152" i="2"/>
  <c r="BF152" i="2"/>
  <c r="T152" i="2"/>
  <c r="T151" i="2" s="1"/>
  <c r="R152" i="2"/>
  <c r="P152" i="2"/>
  <c r="J152" i="2"/>
  <c r="BE152" i="2" s="1"/>
  <c r="BK151" i="2"/>
  <c r="J151" i="2" s="1"/>
  <c r="J65" i="2" s="1"/>
  <c r="BK149" i="2"/>
  <c r="BI149" i="2"/>
  <c r="BH149" i="2"/>
  <c r="BG149" i="2"/>
  <c r="BF149" i="2"/>
  <c r="T149" i="2"/>
  <c r="R149" i="2"/>
  <c r="P149" i="2"/>
  <c r="J149" i="2"/>
  <c r="BE149" i="2" s="1"/>
  <c r="BK146" i="2"/>
  <c r="BI146" i="2"/>
  <c r="BH146" i="2"/>
  <c r="BG146" i="2"/>
  <c r="BF146" i="2"/>
  <c r="BE146" i="2"/>
  <c r="T146" i="2"/>
  <c r="R146" i="2"/>
  <c r="P146" i="2"/>
  <c r="J146" i="2"/>
  <c r="BK144" i="2"/>
  <c r="BI144" i="2"/>
  <c r="BH144" i="2"/>
  <c r="BG144" i="2"/>
  <c r="BF144" i="2"/>
  <c r="T144" i="2"/>
  <c r="T139" i="2" s="1"/>
  <c r="R144" i="2"/>
  <c r="R139" i="2" s="1"/>
  <c r="P144" i="2"/>
  <c r="J144" i="2"/>
  <c r="BE144" i="2" s="1"/>
  <c r="BK140" i="2"/>
  <c r="BK139" i="2" s="1"/>
  <c r="J139" i="2" s="1"/>
  <c r="J64" i="2" s="1"/>
  <c r="BI140" i="2"/>
  <c r="BH140" i="2"/>
  <c r="BG140" i="2"/>
  <c r="BF140" i="2"/>
  <c r="BE140" i="2"/>
  <c r="T140" i="2"/>
  <c r="R140" i="2"/>
  <c r="P140" i="2"/>
  <c r="J140" i="2"/>
  <c r="P139" i="2"/>
  <c r="BK136" i="2"/>
  <c r="BI136" i="2"/>
  <c r="BH136" i="2"/>
  <c r="BG136" i="2"/>
  <c r="BF136" i="2"/>
  <c r="T136" i="2"/>
  <c r="T135" i="2" s="1"/>
  <c r="R136" i="2"/>
  <c r="P136" i="2"/>
  <c r="J136" i="2"/>
  <c r="BE136" i="2" s="1"/>
  <c r="BK135" i="2"/>
  <c r="J135" i="2" s="1"/>
  <c r="J63" i="2" s="1"/>
  <c r="R135" i="2"/>
  <c r="P135" i="2"/>
  <c r="BK133" i="2"/>
  <c r="BI133" i="2"/>
  <c r="BH133" i="2"/>
  <c r="BG133" i="2"/>
  <c r="BF133" i="2"/>
  <c r="T133" i="2"/>
  <c r="R133" i="2"/>
  <c r="P133" i="2"/>
  <c r="J133" i="2"/>
  <c r="BE133" i="2" s="1"/>
  <c r="BK130" i="2"/>
  <c r="BI130" i="2"/>
  <c r="BH130" i="2"/>
  <c r="BG130" i="2"/>
  <c r="BF130" i="2"/>
  <c r="BE130" i="2"/>
  <c r="T130" i="2"/>
  <c r="R130" i="2"/>
  <c r="P130" i="2"/>
  <c r="P127" i="2" s="1"/>
  <c r="J130" i="2"/>
  <c r="BK128" i="2"/>
  <c r="BI128" i="2"/>
  <c r="BH128" i="2"/>
  <c r="BG128" i="2"/>
  <c r="BF128" i="2"/>
  <c r="T128" i="2"/>
  <c r="R128" i="2"/>
  <c r="R127" i="2" s="1"/>
  <c r="P128" i="2"/>
  <c r="J128" i="2"/>
  <c r="BE128" i="2" s="1"/>
  <c r="BK127" i="2"/>
  <c r="T127" i="2"/>
  <c r="J127" i="2"/>
  <c r="BK124" i="2"/>
  <c r="BI124" i="2"/>
  <c r="BH124" i="2"/>
  <c r="BG124" i="2"/>
  <c r="BF124" i="2"/>
  <c r="T124" i="2"/>
  <c r="R124" i="2"/>
  <c r="P124" i="2"/>
  <c r="J124" i="2"/>
  <c r="BE124" i="2" s="1"/>
  <c r="BK122" i="2"/>
  <c r="BI122" i="2"/>
  <c r="BH122" i="2"/>
  <c r="BG122" i="2"/>
  <c r="BF122" i="2"/>
  <c r="T122" i="2"/>
  <c r="R122" i="2"/>
  <c r="P122" i="2"/>
  <c r="J122" i="2"/>
  <c r="BE122" i="2" s="1"/>
  <c r="BK119" i="2"/>
  <c r="BI119" i="2"/>
  <c r="BH119" i="2"/>
  <c r="BG119" i="2"/>
  <c r="BF119" i="2"/>
  <c r="T119" i="2"/>
  <c r="R119" i="2"/>
  <c r="P119" i="2"/>
  <c r="J119" i="2"/>
  <c r="BE119" i="2" s="1"/>
  <c r="BK115" i="2"/>
  <c r="BI115" i="2"/>
  <c r="BH115" i="2"/>
  <c r="BG115" i="2"/>
  <c r="BF115" i="2"/>
  <c r="T115" i="2"/>
  <c r="R115" i="2"/>
  <c r="P115" i="2"/>
  <c r="J115" i="2"/>
  <c r="BE115" i="2" s="1"/>
  <c r="BK111" i="2"/>
  <c r="BI111" i="2"/>
  <c r="BH111" i="2"/>
  <c r="BG111" i="2"/>
  <c r="BF111" i="2"/>
  <c r="T111" i="2"/>
  <c r="R111" i="2"/>
  <c r="P111" i="2"/>
  <c r="J111" i="2"/>
  <c r="BE111" i="2" s="1"/>
  <c r="BK108" i="2"/>
  <c r="BI108" i="2"/>
  <c r="BH108" i="2"/>
  <c r="BG108" i="2"/>
  <c r="BF108" i="2"/>
  <c r="T108" i="2"/>
  <c r="R108" i="2"/>
  <c r="P108" i="2"/>
  <c r="J108" i="2"/>
  <c r="BE108" i="2" s="1"/>
  <c r="BK104" i="2"/>
  <c r="BI104" i="2"/>
  <c r="BH104" i="2"/>
  <c r="BG104" i="2"/>
  <c r="BF104" i="2"/>
  <c r="T104" i="2"/>
  <c r="R104" i="2"/>
  <c r="P104" i="2"/>
  <c r="J104" i="2"/>
  <c r="BE104" i="2" s="1"/>
  <c r="BK101" i="2"/>
  <c r="BI101" i="2"/>
  <c r="BH101" i="2"/>
  <c r="BG101" i="2"/>
  <c r="BF101" i="2"/>
  <c r="T101" i="2"/>
  <c r="R101" i="2"/>
  <c r="P101" i="2"/>
  <c r="J101" i="2"/>
  <c r="BE101" i="2" s="1"/>
  <c r="BK98" i="2"/>
  <c r="BI98" i="2"/>
  <c r="BH98" i="2"/>
  <c r="BG98" i="2"/>
  <c r="BF98" i="2"/>
  <c r="T98" i="2"/>
  <c r="R98" i="2"/>
  <c r="P98" i="2"/>
  <c r="J98" i="2"/>
  <c r="BE98" i="2" s="1"/>
  <c r="BK95" i="2"/>
  <c r="BI95" i="2"/>
  <c r="BH95" i="2"/>
  <c r="BG95" i="2"/>
  <c r="BF95" i="2"/>
  <c r="T95" i="2"/>
  <c r="R95" i="2"/>
  <c r="P95" i="2"/>
  <c r="J95" i="2"/>
  <c r="BE95" i="2" s="1"/>
  <c r="BK92" i="2"/>
  <c r="BK89" i="2" s="1"/>
  <c r="BK88" i="2" s="1"/>
  <c r="BI92" i="2"/>
  <c r="BH92" i="2"/>
  <c r="BG92" i="2"/>
  <c r="F35" i="2" s="1"/>
  <c r="BB56" i="1" s="1"/>
  <c r="BF92" i="2"/>
  <c r="J34" i="2" s="1"/>
  <c r="AW56" i="1" s="1"/>
  <c r="T92" i="2"/>
  <c r="R92" i="2"/>
  <c r="R89" i="2" s="1"/>
  <c r="P92" i="2"/>
  <c r="P89" i="2" s="1"/>
  <c r="P88" i="2" s="1"/>
  <c r="P87" i="2" s="1"/>
  <c r="AU56" i="1" s="1"/>
  <c r="J92" i="2"/>
  <c r="BE92" i="2" s="1"/>
  <c r="BK90" i="2"/>
  <c r="BI90" i="2"/>
  <c r="BH90" i="2"/>
  <c r="BG90" i="2"/>
  <c r="BF90" i="2"/>
  <c r="BE90" i="2"/>
  <c r="T90" i="2"/>
  <c r="T89" i="2" s="1"/>
  <c r="T88" i="2" s="1"/>
  <c r="T87" i="2" s="1"/>
  <c r="R90" i="2"/>
  <c r="P90" i="2"/>
  <c r="J90" i="2"/>
  <c r="J84" i="2"/>
  <c r="F84" i="2"/>
  <c r="J83" i="2"/>
  <c r="F83" i="2"/>
  <c r="F81" i="2"/>
  <c r="E79" i="2"/>
  <c r="J62" i="2"/>
  <c r="J55" i="2"/>
  <c r="J54" i="2"/>
  <c r="F54" i="2"/>
  <c r="J52" i="2"/>
  <c r="F52" i="2"/>
  <c r="E50" i="2"/>
  <c r="J37" i="2"/>
  <c r="J36" i="2"/>
  <c r="F36" i="2"/>
  <c r="BC56" i="1" s="1"/>
  <c r="J35" i="2"/>
  <c r="F34" i="2"/>
  <c r="BA56" i="1" s="1"/>
  <c r="BA54" i="1" s="1"/>
  <c r="J18" i="2"/>
  <c r="E18" i="2"/>
  <c r="F55" i="2" s="1"/>
  <c r="J17" i="2"/>
  <c r="J12" i="2"/>
  <c r="J81" i="2" s="1"/>
  <c r="E7" i="2"/>
  <c r="E77" i="2" s="1"/>
  <c r="AX57" i="1"/>
  <c r="AY56" i="1"/>
  <c r="AX56" i="1"/>
  <c r="BD55" i="1"/>
  <c r="BC55" i="1"/>
  <c r="BB55" i="1"/>
  <c r="BA55" i="1"/>
  <c r="AZ55" i="1"/>
  <c r="AY55" i="1"/>
  <c r="AX55" i="1"/>
  <c r="AW55" i="1"/>
  <c r="AV55" i="1"/>
  <c r="AT55" i="1" s="1"/>
  <c r="AU55" i="1"/>
  <c r="AG55" i="1"/>
  <c r="AS54" i="1"/>
  <c r="AM50" i="1"/>
  <c r="L50" i="1"/>
  <c r="AM49" i="1"/>
  <c r="L49" i="1"/>
  <c r="AM47" i="1"/>
  <c r="L47" i="1"/>
  <c r="L45" i="1"/>
  <c r="L44" i="1"/>
  <c r="F37" i="3" l="1"/>
  <c r="BD57" i="1" s="1"/>
  <c r="BB54" i="1"/>
  <c r="F37" i="2"/>
  <c r="BD56" i="1" s="1"/>
  <c r="AW54" i="1"/>
  <c r="AK30" i="1" s="1"/>
  <c r="W30" i="1"/>
  <c r="AU54" i="1"/>
  <c r="BC54" i="1"/>
  <c r="J33" i="3"/>
  <c r="AV57" i="1" s="1"/>
  <c r="AT57" i="1" s="1"/>
  <c r="F33" i="3"/>
  <c r="AZ57" i="1" s="1"/>
  <c r="J84" i="3"/>
  <c r="J61" i="3" s="1"/>
  <c r="BK83" i="3"/>
  <c r="J88" i="2"/>
  <c r="J60" i="2" s="1"/>
  <c r="BK87" i="2"/>
  <c r="J87" i="2" s="1"/>
  <c r="W31" i="1"/>
  <c r="AX54" i="1"/>
  <c r="J33" i="2"/>
  <c r="AV56" i="1" s="1"/>
  <c r="AT56" i="1" s="1"/>
  <c r="R88" i="2"/>
  <c r="R87" i="2" s="1"/>
  <c r="E48" i="2"/>
  <c r="F55" i="3"/>
  <c r="J89" i="2"/>
  <c r="J61" i="2" s="1"/>
  <c r="AN55" i="1"/>
  <c r="F33" i="2"/>
  <c r="AZ56" i="1" s="1"/>
  <c r="J52" i="3"/>
  <c r="BD54" i="1" l="1"/>
  <c r="W33" i="1" s="1"/>
  <c r="AZ54" i="1"/>
  <c r="AV54" i="1" s="1"/>
  <c r="J59" i="2"/>
  <c r="J30" i="2"/>
  <c r="J83" i="3"/>
  <c r="J60" i="3" s="1"/>
  <c r="BK82" i="3"/>
  <c r="J82" i="3" s="1"/>
  <c r="AY54" i="1"/>
  <c r="W32" i="1"/>
  <c r="W29" i="1" l="1"/>
  <c r="AG56" i="1"/>
  <c r="J39" i="2"/>
  <c r="J59" i="3"/>
  <c r="J30" i="3"/>
  <c r="AT54" i="1"/>
  <c r="AK29" i="1"/>
  <c r="J39" i="3" l="1"/>
  <c r="AG57" i="1"/>
  <c r="AN57" i="1" s="1"/>
  <c r="AN56" i="1"/>
  <c r="AG54" i="1"/>
  <c r="AK26" i="1" l="1"/>
  <c r="AK35" i="1" s="1"/>
  <c r="AN54" i="1"/>
</calcChain>
</file>

<file path=xl/sharedStrings.xml><?xml version="1.0" encoding="utf-8"?>
<sst xmlns="http://schemas.openxmlformats.org/spreadsheetml/2006/main" count="1911" uniqueCount="540">
  <si>
    <t>Export Komplet</t>
  </si>
  <si>
    <t>VZ</t>
  </si>
  <si>
    <t>2.0</t>
  </si>
  <si>
    <t>ZAMOK</t>
  </si>
  <si>
    <t>False</t>
  </si>
  <si>
    <t>{4bc49968-545a-4689-8e4a-022e359653c2}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</si>
  <si>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</si>
  <si>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</si>
  <si>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</si>
  <si>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</si>
  <si>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</si>
  <si>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</si>
  <si>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</si>
  <si>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</si>
  <si>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EK-061/2019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</si>
  <si>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</si>
  <si>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</si>
  <si>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chodníků na pozemku p.č.1727/25 v k.ú.Bílina</t>
  </si>
  <si>
    <t>KSO:</t>
  </si>
  <si>
    <t>822 29 3</t>
  </si>
  <si>
    <t>CC-CZ:</t>
  </si>
  <si>
    <t>21121</t>
  </si>
  <si>
    <t>Místo:</t>
  </si>
  <si>
    <t>Bílina, okr.Teplice</t>
  </si>
  <si>
    <t>Datum:</t>
  </si>
  <si>
    <t>3. 7. 2019</t>
  </si>
  <si>
    <t>CZ-CPV:</t>
  </si>
  <si>
    <t>45300000-0</t>
  </si>
  <si>
    <t>CZ-CPA:</t>
  </si>
  <si>
    <t>42.11.10</t>
  </si>
  <si>
    <t>Zadavatel:</t>
  </si>
  <si>
    <t>IČ:</t>
  </si>
  <si>
    <t/>
  </si>
  <si>
    <t>Město Bílina, Břežánská 50/4, Bílina</t>
  </si>
  <si>
    <t>DIČ:</t>
  </si>
  <si>
    <t>Uchazeč:</t>
  </si>
  <si>
    <t>Vyplň údaj</t>
  </si>
  <si>
    <t>Projektant:</t>
  </si>
  <si>
    <t>PS projekty s.r.o.,Revoluční 5, Teplice</t>
  </si>
  <si>
    <t>True</t>
  </si>
  <si>
    <t>Zpracovatel:</t>
  </si>
  <si>
    <t>65639081</t>
  </si>
  <si>
    <t>Zbyněk Jarolím-STAVINVEST,J.Hory 1639/17,Teplice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</si>
  <si>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</si>
  <si>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</si>
  <si>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</si>
  <si>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</si>
  <si>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</si>
  <si>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</si>
  <si>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</si>
  <si>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</si>
  <si>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</si>
  <si>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</si>
  <si>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</si>
  <si>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</si>
  <si>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</si>
  <si>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</si>
  <si>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</si>
  <si>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</si>
  <si>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</si>
  <si>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</si>
  <si>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</si>
  <si>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</si>
  <si>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</si>
  <si>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</si>
  <si>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</si>
  <si>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</si>
  <si>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</si>
  <si>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</si>
  <si>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</si>
  <si>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</si>
  <si>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</si>
  <si>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</si>
  <si>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</si>
  <si>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</si>
  <si>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</si>
  <si>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</si>
  <si>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</si>
  <si>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</si>
  <si>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</si>
  <si>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</si>
  <si>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</si>
  <si>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</si>
  <si>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</si>
  <si>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</si>
  <si>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Oprava chodníků před bytovým domem v ulici Sídliště U nového nádraží 699-702</t>
  </si>
  <si>
    <t>STA</t>
  </si>
  <si>
    <t>1</t>
  </si>
  <si>
    <t>{2d85a89d-b0cf-48e2-84ed-a92e8f24cd6e}</t>
  </si>
  <si>
    <t>2</t>
  </si>
  <si>
    <t>SO102</t>
  </si>
  <si>
    <t>Vybudování přístupového chodníku ke vchodům bytového domu v ulici Pivovarská 695-696</t>
  </si>
  <si>
    <t>{f1f01b5d-8de7-434a-b566-0f339ef6759f}</t>
  </si>
  <si>
    <t>VON</t>
  </si>
  <si>
    <t>Vedlejší a ostatní náklady</t>
  </si>
  <si>
    <t>{46c8843c-b3dc-4b1d-9e99-5acd1bc01a66}</t>
  </si>
  <si>
    <t>KRYCÍ LIST SOUPISU PRACÍ</t>
  </si>
  <si>
    <t>Objekt:</t>
  </si>
  <si>
    <t>SO102 - Vybudování přístupového chodníku ke vchodům bytového domu v ulici Pivovarská 695-696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</si>
  <si>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</si>
  <si>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</si>
  <si>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</si>
  <si>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</si>
  <si>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</si>
  <si>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</si>
  <si>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</si>
  <si>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</si>
  <si>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</si>
  <si>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</si>
  <si>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</si>
  <si>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</si>
  <si>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</si>
  <si>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</si>
  <si>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</si>
  <si>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</si>
  <si>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</si>
  <si>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</si>
  <si>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</si>
  <si>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</si>
  <si>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</si>
  <si>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</si>
  <si>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</si>
  <si>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</si>
  <si>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</si>
  <si>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</si>
  <si>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</si>
  <si>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</si>
  <si>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</si>
  <si>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</si>
  <si>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121112012</t>
  </si>
  <si>
    <t>Sejmutí ornice ručně bez vodorovného přemístění s naložením na dopravní prostředek nebo s odhozením do 3 m tloušťky vrstvy přes 150 mm</t>
  </si>
  <si>
    <t>m3</t>
  </si>
  <si>
    <t>CS ÚRS 2019 02</t>
  </si>
  <si>
    <t>4</t>
  </si>
  <si>
    <t>-1953500810</t>
  </si>
  <si>
    <t>VV</t>
  </si>
  <si>
    <t>"sejmutí ornice v ploše nových chodníků a pískoviště" 145,0*0,3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</si>
  <si>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</si>
  <si>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</si>
  <si>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-280470937</t>
  </si>
  <si>
    <t>PSC</t>
  </si>
  <si>
    <t xml:space="preserve">Poznámka k souboru cen:_x000D_
1. Ceny jsou určeny pro vykopávky:_x000D_
a) příkopů pro silnice a to i tehdy, jsou-li vykopávky příkopů prováděny samostatně,_x000D_
b) v zemnících na suchu, jestliže tyto zemníky přímo souvisejí s odkopávkami nebo prokopávkami pro spodní stavbu silnic. Vykopávky v ostatních zemnících se oceňují podle kapitoly. 3*2 Zemníky Všeobecných podmínek tohoto katalogu._x000D_
c) při zahlubování silnic pro mimoúrovňové křížení a pro vykopávky pod mosty provedenými v předepsaném předstihu. Část vykopávky mezi svislými rovinami proloženými vnějšími hranami mostu se oceňují:_x000D_
- při objemu do 1 000 m3 cenami pro množství do 100 m3_x000D_
- při objemu přes 1 000 m3 cenami pro množství přes 100 do 1 000 m3._x000D_
d) pro sejmutí podorničí s přihlédnutím k ustanovení čl. 3112 Všeobecných podmínek katalogu._x000D_
2. Ceny nelze použít pro odkopávky a prokopávky v zapažených prostorách; tyto zemní práce se oceňují podle čl. 3116 Všeobecných podmínek tohoto katalogu._x000D_
3. V cenách jsou započteny i náklady na vodorovné přemístění výkopku v příčných profilech na přilehlých svazích a příkopech. Vzdálenosti příčného přemístění se nezahrnují do střední vzdálenosti vodorovného přemístění výkopku._x000D_
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katalogu._x000D_
5. Přemístění výkopku v příčných profilech na vzdálenost přes 15 m se oceňuje cenami souboru cen 162 .0-1 . Vodorovné přemístění výkopku části A 01 Společné zemní práce tohoto katalogu_x000D_
</t>
  </si>
  <si>
    <t>"odkopávka pro nové souvrství chodníku" 100,0*0,25</t>
  </si>
  <si>
    <t>3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</si>
  <si>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</si>
  <si>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</si>
  <si>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-1998905798</t>
  </si>
  <si>
    <t>"předpoklad 10% objemu výkopu" 25,0*0,10</t>
  </si>
  <si>
    <t>162301151</t>
  </si>
  <si>
    <t>Vodorovné přemístění výkopku nebo sypaniny po suchu na obvyklém dopravním prostředku, bez naložení výkopku, avšak se složením bez rozhrnutí z horniny tř. 5 až 7 na vzdálenost přes 50 do 500 m</t>
  </si>
  <si>
    <t>1840807098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</si>
  <si>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</si>
  <si>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"odvoz ornice na mezideponii a zpět pro rozprotření" 43,5*2</t>
  </si>
  <si>
    <t>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</si>
  <si>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</si>
  <si>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</si>
  <si>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-1650619612</t>
  </si>
  <si>
    <t>"odvoz výkopku na trvalou skládku" 25,0</t>
  </si>
  <si>
    <t>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</si>
  <si>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</si>
  <si>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</si>
  <si>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2102194959</t>
  </si>
  <si>
    <t>P</t>
  </si>
  <si>
    <t>Poznámka k položce:_x000D_
Předpokládaná odvozová vzdálenost 18km.</t>
  </si>
  <si>
    <t>25*8 'Přepočtené koeficientem množství</t>
  </si>
  <si>
    <t>7</t>
  </si>
  <si>
    <t>167101101</t>
  </si>
  <si>
    <t>Nakládání, skládání a překládání neulehlého výkopku nebo sypaniny nakládání, množství do 100 m3, z hornin tř. 1 až 4</t>
  </si>
  <si>
    <t>228670625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</si>
  <si>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</si>
  <si>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"nakládání ornice na mezideponii" 18,0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</si>
  <si>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</si>
  <si>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</si>
  <si>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</si>
  <si>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</si>
  <si>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-1379182654</t>
  </si>
  <si>
    <t xml:space="preserve">Poznámka k souboru cen:_x000D_
1. Ceny uvedené v souboru cen lze po dohodě upravit podle místních podmínek._x000D_
</t>
  </si>
  <si>
    <t>"uložení výkopku na trvalou skládku" 25,0</t>
  </si>
  <si>
    <t>25*1,85 'Přepočtené koeficientem množství</t>
  </si>
  <si>
    <t>9</t>
  </si>
  <si>
    <t>181301103</t>
  </si>
  <si>
    <t>Rozprostření a urovnání ornice v rovině nebo ve svahu sklonu do 1:5 při souvislé ploše do 500 m2, tl. vrstvy přes 150 do 200 mm</t>
  </si>
  <si>
    <t>m2</t>
  </si>
  <si>
    <t>-914545378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</si>
  <si>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</si>
  <si>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"rozprostření ornice v pruhu š.500mm podél nových obrubníků" 90,0*0,5</t>
  </si>
  <si>
    <t>"rozprostření ornice v poše původního pískoviště" 45,0</t>
  </si>
  <si>
    <t>10</t>
  </si>
  <si>
    <t>181411131</t>
  </si>
  <si>
    <t>Založení trávníku na půdě předem připravené plochy do 1000 m2 výsevem včetně utažení parkového v rovině nebo na svahu do 1:5</t>
  </si>
  <si>
    <t>-1450136238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</si>
  <si>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</si>
  <si>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"obnova trávníku podél obrubníku v pruhu š.500mm" 90,0*0,5</t>
  </si>
  <si>
    <t>11</t>
  </si>
  <si>
    <t>M</t>
  </si>
  <si>
    <t>00572410</t>
  </si>
  <si>
    <t>osivo směs travní parková</t>
  </si>
  <si>
    <t>kg</t>
  </si>
  <si>
    <t>-1146288811</t>
  </si>
  <si>
    <t>45*0,015 'Přepočtené koeficientem množství</t>
  </si>
  <si>
    <t>12</t>
  </si>
  <si>
    <t>181951102</t>
  </si>
  <si>
    <t>Úprava pláně vyrovnáním výškových rozdílů v hornině tř. 1 až 4 se zhutněním</t>
  </si>
  <si>
    <t>458607277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</si>
  <si>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</si>
  <si>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"celková plocha dle PD" 100,0</t>
  </si>
  <si>
    <t>Komunikace pozemní</t>
  </si>
  <si>
    <t>13</t>
  </si>
  <si>
    <t>564760011</t>
  </si>
  <si>
    <t>Podklad nebo kryt z kameniva hrubého drceného vel. 8-16 mm s rozprostřením a zhutněním, po zhutnění tl. 200 mm</t>
  </si>
  <si>
    <t>1278797326</t>
  </si>
  <si>
    <t>14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</si>
  <si>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</si>
  <si>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</si>
  <si>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1503130637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</si>
  <si>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</si>
  <si>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59245018</t>
  </si>
  <si>
    <t>dlažba skladebná betonová vibrolisovaná rozměr 200/100/60mm odstín přírodní, povrch standard</t>
  </si>
  <si>
    <t>1161652972</t>
  </si>
  <si>
    <t>100*1,02 'Přepočtené koeficientem množství</t>
  </si>
  <si>
    <t>Trubní vedení</t>
  </si>
  <si>
    <t>16</t>
  </si>
  <si>
    <t>899231111</t>
  </si>
  <si>
    <t>Výšková úprava uličního vstupu nebo vpusti do 200 mm zvýšením mříže</t>
  </si>
  <si>
    <t>kus</t>
  </si>
  <si>
    <t>CS ÚRS 2019 01</t>
  </si>
  <si>
    <t>1044051247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</si>
  <si>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</si>
  <si>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"úprava stávající vpusti" 1</t>
  </si>
  <si>
    <t>Ostatní konstrukce a práce, bourání</t>
  </si>
  <si>
    <t>17</t>
  </si>
  <si>
    <t>916331112</t>
  </si>
  <si>
    <t>Osazení zahradního obrubníku betonového s ložem tl. od 50 do 100 mm z betonu prostého tř. C 12/15 s boční opěrou z betonu prostého tř. C 12/15</t>
  </si>
  <si>
    <t>m</t>
  </si>
  <si>
    <t>271876970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</si>
  <si>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</si>
  <si>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"celková délka dle PD" 90,0</t>
  </si>
  <si>
    <t>"náhrada obrubníků se sníženou výškou" 3,0*2</t>
  </si>
  <si>
    <t>18</t>
  </si>
  <si>
    <t>59217011</t>
  </si>
  <si>
    <t>obrubník betonový zahradní 500x50x200mm</t>
  </si>
  <si>
    <t>-628560339</t>
  </si>
  <si>
    <t>96*1,02 'Přepočtené koeficientem množství</t>
  </si>
  <si>
    <t>19</t>
  </si>
  <si>
    <t>916991121</t>
  </si>
  <si>
    <t>Lože pod obrubníky, krajníky nebo obruby z dlažebních kostek z betonu prostého tř. C 16/20</t>
  </si>
  <si>
    <t>968937507</t>
  </si>
  <si>
    <t>Poznámka k položce:_x000D_
Fakultativní položka - bude uplatněna v případě potřeby vyrovnání případných terénních nerovností apod.</t>
  </si>
  <si>
    <t>"rozšíření lože/opěry obrubníků v předpokládaném množství 0,075m3/bm" 96,0*0,075</t>
  </si>
  <si>
    <t>20</t>
  </si>
  <si>
    <t>966079881</t>
  </si>
  <si>
    <t>Přerušení různých ocelových profilů průřezu do 700 mm2</t>
  </si>
  <si>
    <t>1476177077</t>
  </si>
  <si>
    <t>"odřezání stávajícího sušáku na prádlo" 2</t>
  </si>
  <si>
    <t>96</t>
  </si>
  <si>
    <t>Bourání konstrukcí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</si>
  <si>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</si>
  <si>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</si>
  <si>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134472809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</si>
  <si>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</si>
  <si>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"celková plocha dle PD" 5,0*0,5</t>
  </si>
  <si>
    <t>22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</si>
  <si>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</si>
  <si>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</si>
  <si>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1769163393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</si>
  <si>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</si>
  <si>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"odstranění podkladních vrstev stávajících zpevněných ploch" 16,0+2,5</t>
  </si>
  <si>
    <t>23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</si>
  <si>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</si>
  <si>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</si>
  <si>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-297308454</t>
  </si>
  <si>
    <t>"celková plocha dle PD" 16,0</t>
  </si>
  <si>
    <t>24</t>
  </si>
  <si>
    <t>113204111</t>
  </si>
  <si>
    <t>Vytrhání obrub s vybouráním lože, s přemístěním hmot na skládku na vzdálenost do 3 m nebo s naložením na dopravní prostředek záhonových</t>
  </si>
  <si>
    <t>-1864716940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</si>
  <si>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</si>
  <si>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25</t>
  </si>
  <si>
    <t>981513114</t>
  </si>
  <si>
    <t>Demolice konstrukcí objektů těžkými mechanizačními prostředky konstrukcí ze železobetonu</t>
  </si>
  <si>
    <t>512668169</t>
  </si>
  <si>
    <t xml:space="preserve">Poznámka k souboru cen:_x000D_
1. Ceny jsou stanoveny na měrnou jednotku m3 skutečného objemu konstrukcí._x000D_
2. Skutečný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</t>
  </si>
  <si>
    <t>"odstranění stávající konstrukce pískoviště" 5,5*4*0,25*0,60</t>
  </si>
  <si>
    <t>"odstranění patek stávajícího sušáku" 0,3*0,3*0,5*2</t>
  </si>
  <si>
    <t>997</t>
  </si>
  <si>
    <t>Přesun sutě</t>
  </si>
  <si>
    <t>26</t>
  </si>
  <si>
    <t>997221551</t>
  </si>
  <si>
    <t>Vodorovná doprava suti bez naložení, ale se složením a s hrubým urovnáním ze sypkých materiálů, na vzdálenost do 1 km</t>
  </si>
  <si>
    <t>1334448547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</si>
  <si>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</si>
  <si>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"podkladní kamenivo" 5,365</t>
  </si>
  <si>
    <t>27</t>
  </si>
  <si>
    <t>997221559</t>
  </si>
  <si>
    <t>Vodorovná doprava suti bez naložení, ale se složením a s hrubým urovnáním Příplatek k ceně za každý další i započatý 1 km přes 1 km</t>
  </si>
  <si>
    <t>-754559972</t>
  </si>
  <si>
    <t>Poznámka k položce:_x000D_
Předpokládaná odvozová vzdálenost 18km</t>
  </si>
  <si>
    <t>5,365*17 'Přepočtené koeficientem množství</t>
  </si>
  <si>
    <t>28</t>
  </si>
  <si>
    <t>997221561</t>
  </si>
  <si>
    <t>Vodorovná doprava suti bez naložení, ale se složením a s hrubým urovnáním z kusových materiálů, na vzdálenost do 1 km</t>
  </si>
  <si>
    <t>1319722058</t>
  </si>
  <si>
    <t>"beton" 14,248</t>
  </si>
  <si>
    <t>29</t>
  </si>
  <si>
    <t>997221569</t>
  </si>
  <si>
    <t>-584253430</t>
  </si>
  <si>
    <t>14,248*17 'Přepočtené koeficientem množství</t>
  </si>
  <si>
    <t>30</t>
  </si>
  <si>
    <t>997221815</t>
  </si>
  <si>
    <t>Poplatek za uložení stavebního odpadu na skládce (skládkovné) z prostého betonu zatříděného do Katalogu odpadů pod kódem 170 101</t>
  </si>
  <si>
    <t>906731097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</si>
  <si>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</si>
  <si>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31</t>
  </si>
  <si>
    <t>997221855</t>
  </si>
  <si>
    <t>273639708</t>
  </si>
  <si>
    <t>998</t>
  </si>
  <si>
    <t>Přesun hmot</t>
  </si>
  <si>
    <t>32</t>
  </si>
  <si>
    <t>998223011</t>
  </si>
  <si>
    <t>Přesun hmot pro pozemní komunikace s krytem dlážděným dopravní vzdálenost do 200 m jakékoliv délky objektu</t>
  </si>
  <si>
    <t>51643590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</si>
  <si>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</si>
  <si>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</si>
  <si>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</si>
  <si>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</si>
  <si>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</si>
  <si>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</si>
  <si>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</si>
  <si>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</si>
  <si>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</si>
  <si>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</si>
  <si>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</si>
  <si>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</si>
  <si>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1699072814</t>
  </si>
  <si>
    <t>Poznámka k položce:_x000D_
Položka obsahuje náklady na vytýčení stávajících inženýrských sítí v prostoru dotčeném stavbou.</t>
  </si>
  <si>
    <t>012203000</t>
  </si>
  <si>
    <t>Geodetické práce při provádění stavby</t>
  </si>
  <si>
    <t>-46760868</t>
  </si>
  <si>
    <t>Poznámka k položce:_x000D_
Položka obsahuje náklady na vytýčení prostorové polohy stavby a příp.dílčí geodetické práce v průběhu realizace stavby.</t>
  </si>
  <si>
    <t>012303000</t>
  </si>
  <si>
    <t>Geodetické práce po výstavbě</t>
  </si>
  <si>
    <t>-830817597</t>
  </si>
  <si>
    <t>Poznámka k položce:_x000D_
Položka obsahuje náklady na zaměření dokončené stavby včetně digitálního výstupu na elektronickém nosiči.</t>
  </si>
  <si>
    <t>013254000</t>
  </si>
  <si>
    <t>Dokumentace skutečného provedení stavby</t>
  </si>
  <si>
    <t>-553302690</t>
  </si>
  <si>
    <t>Poznámka k položce:_x000D_
Položka obsahuje náklady na projektovou dokumentaci skutečného provedení stavby v rozsahu přílohy č.8 vyhlášky č.499/2006 Sb., o dokumentaci staveb, v platném znění._x000D_
Dále obsahuje náklady na pořízení fotodokumentace stavby a příp. pasportizace objektů.</t>
  </si>
  <si>
    <t>VRN3</t>
  </si>
  <si>
    <t>Zařízení staveniště</t>
  </si>
  <si>
    <t>030001000</t>
  </si>
  <si>
    <t>-1325604270</t>
  </si>
  <si>
    <t>Poznámka k položce:_x000D_
Položka bude obsahovat zejména náklady na :_x000D_
- administrativní,  sociální a skladovací zařízení (kanceláře, šatny, umývárny, jídelny, mobilní WC s příp. čištěním odpadních vod, mobilní sklady a přístřešky pro skladování materiálu)_x000D_
- provizorní komunikace (silnice, chodníky, lávky, můstky, rampy v jakémkoli materiálovém provedení)_x000D_
- připojení zařízení staveniště na inženýrské sítě vč.nákladů na energie_x000D_
- oplocení, osvětlení, ostraha zařízení staveniště v nezbytném rozsahu_x000D_
- opatření na nezbytnou ochranu sousedních pozemků a staveb_x000D_
- pronájem ploch a poplatky za užívání veřejného prostranství_x000D_
- projekční, inženýrské a administrativní činnosti v souvislosti s aplikací výše uvedených opatření (projednání s dotčenými správními orgány apod.)</t>
  </si>
  <si>
    <t>034303000</t>
  </si>
  <si>
    <t>Dopravní značení na staveništi</t>
  </si>
  <si>
    <t>976032935</t>
  </si>
  <si>
    <t>Poznámka k položce:_x000D_
Položka obsahuje náklady na DIO - dočasné dopravní značení v průběhu realizace stavby včetně vypracování grafického návrhu a projednání s příslušnými dotčenými orgány státní správy včetně zajištění příslušných správních aktů.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</si>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</sst>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i/>
      <sz val="9"/>
      <name val="Trebuchet MS"/>
      <charset val="238"/>
    </font>
    <font>
      <b/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6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/>
    <xf numFmtId="0" fontId="7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1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11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right" vertical="center"/>
    </xf>
    <xf numFmtId="0" fontId="14" fillId="4" borderId="8" xfId="0" applyFont="1" applyFill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vertical="center"/>
    </xf>
    <xf numFmtId="4" fontId="12" fillId="0" borderId="0" xfId="0" applyNumberFormat="1" applyFont="1" applyBorder="1" applyAlignment="1" applyProtection="1">
      <alignment vertical="center"/>
    </xf>
    <xf numFmtId="166" fontId="12" fillId="0" borderId="0" xfId="0" applyNumberFormat="1" applyFont="1" applyBorder="1" applyAlignment="1" applyProtection="1">
      <alignment vertical="center"/>
    </xf>
    <xf numFmtId="4" fontId="12" fillId="0" borderId="15" xfId="0" applyNumberFormat="1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0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20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11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1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4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20" xfId="0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vertical="center"/>
    </xf>
    <xf numFmtId="0" fontId="26" fillId="0" borderId="20" xfId="0" applyFont="1" applyBorder="1" applyAlignment="1" applyProtection="1">
      <alignment vertical="center"/>
      <protection locked="0"/>
    </xf>
    <xf numFmtId="4" fontId="26" fillId="0" borderId="20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20" xfId="0" applyFont="1" applyBorder="1" applyAlignment="1" applyProtection="1">
      <alignment horizontal="left" vertical="center"/>
    </xf>
    <xf numFmtId="0" fontId="27" fillId="0" borderId="20" xfId="0" applyFont="1" applyBorder="1" applyAlignment="1" applyProtection="1">
      <alignment vertical="center"/>
    </xf>
    <xf numFmtId="0" fontId="27" fillId="0" borderId="20" xfId="0" applyFont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</xf>
    <xf numFmtId="0" fontId="2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30" fillId="0" borderId="0" xfId="0" applyFont="1" applyAlignment="1"/>
    <xf numFmtId="0" fontId="30" fillId="0" borderId="3" xfId="0" applyFont="1" applyBorder="1" applyAlignment="1" applyProtection="1"/>
    <xf numFmtId="0" fontId="30" fillId="0" borderId="0" xfId="0" applyFont="1" applyAlignment="1" applyProtection="1"/>
    <xf numFmtId="0" fontId="3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30" fillId="0" borderId="0" xfId="0" applyFont="1" applyAlignment="1" applyProtection="1">
      <protection locked="0"/>
    </xf>
    <xf numFmtId="4" fontId="26" fillId="0" borderId="0" xfId="0" applyNumberFormat="1" applyFont="1" applyAlignment="1" applyProtection="1"/>
    <xf numFmtId="0" fontId="30" fillId="0" borderId="3" xfId="0" applyFont="1" applyBorder="1" applyAlignment="1"/>
    <xf numFmtId="0" fontId="30" fillId="0" borderId="14" xfId="0" applyFont="1" applyBorder="1" applyAlignment="1" applyProtection="1"/>
    <xf numFmtId="0" fontId="30" fillId="0" borderId="0" xfId="0" applyFont="1" applyBorder="1" applyAlignment="1" applyProtection="1"/>
    <xf numFmtId="166" fontId="30" fillId="0" borderId="0" xfId="0" applyNumberFormat="1" applyFont="1" applyBorder="1" applyAlignment="1" applyProtection="1"/>
    <xf numFmtId="166" fontId="30" fillId="0" borderId="15" xfId="0" applyNumberFormat="1" applyFont="1" applyBorder="1" applyAlignment="1" applyProtection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/>
    </xf>
    <xf numFmtId="4" fontId="27" fillId="0" borderId="0" xfId="0" applyNumberFormat="1" applyFont="1" applyAlignment="1" applyProtection="1"/>
    <xf numFmtId="0" fontId="14" fillId="0" borderId="22" xfId="0" applyFont="1" applyBorder="1" applyAlignment="1" applyProtection="1">
      <alignment horizontal="center" vertical="center"/>
    </xf>
    <xf numFmtId="49" fontId="14" fillId="0" borderId="22" xfId="0" applyNumberFormat="1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167" fontId="14" fillId="0" borderId="22" xfId="0" applyNumberFormat="1" applyFont="1" applyBorder="1" applyAlignment="1" applyProtection="1">
      <alignment vertical="center"/>
    </xf>
    <xf numFmtId="4" fontId="14" fillId="2" borderId="22" xfId="0" applyNumberFormat="1" applyFont="1" applyFill="1" applyBorder="1" applyAlignment="1" applyProtection="1">
      <alignment vertical="center"/>
      <protection locked="0"/>
    </xf>
    <xf numFmtId="4" fontId="14" fillId="0" borderId="22" xfId="0" applyNumberFormat="1" applyFont="1" applyBorder="1" applyAlignment="1" applyProtection="1">
      <alignment vertical="center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vertical="center"/>
    </xf>
    <xf numFmtId="166" fontId="15" fillId="0" borderId="15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167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1" fillId="0" borderId="14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15" xfId="0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5" fillId="0" borderId="20" xfId="0" applyNumberFormat="1" applyFont="1" applyBorder="1" applyAlignment="1" applyProtection="1">
      <alignment vertical="center"/>
    </xf>
    <xf numFmtId="166" fontId="15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6" fillId="0" borderId="23" xfId="0" applyFont="1" applyBorder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0" borderId="26" xfId="0" applyFont="1" applyBorder="1" applyAlignment="1">
      <alignment vertical="center" wrapText="1"/>
    </xf>
    <xf numFmtId="0" fontId="38" fillId="0" borderId="28" xfId="0" applyFont="1" applyBorder="1" applyAlignment="1">
      <alignment horizontal="left" wrapText="1"/>
    </xf>
    <xf numFmtId="0" fontId="36" fillId="0" borderId="27" xfId="0" applyFont="1" applyBorder="1" applyAlignment="1">
      <alignment vertical="center" wrapText="1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26" xfId="0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vertical="center"/>
    </xf>
    <xf numFmtId="49" fontId="39" fillId="0" borderId="0" xfId="0" applyNumberFormat="1" applyFont="1" applyBorder="1" applyAlignment="1">
      <alignment horizontal="left" vertical="center" wrapText="1"/>
    </xf>
    <xf numFmtId="49" fontId="39" fillId="0" borderId="0" xfId="0" applyNumberFormat="1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36" fillId="0" borderId="0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3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8" fillId="0" borderId="28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39" fillId="0" borderId="26" xfId="0" applyFont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3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top"/>
    </xf>
    <xf numFmtId="0" fontId="39" fillId="0" borderId="0" xfId="0" applyFont="1" applyBorder="1" applyAlignment="1">
      <alignment horizontal="center" vertical="top"/>
    </xf>
    <xf numFmtId="0" fontId="39" fillId="0" borderId="29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43" fillId="0" borderId="28" xfId="0" applyFont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0" fillId="0" borderId="0" xfId="0" applyBorder="1" applyAlignment="1">
      <alignment vertical="top"/>
    </xf>
    <xf numFmtId="49" fontId="39" fillId="0" borderId="0" xfId="0" applyNumberFormat="1" applyFont="1" applyBorder="1" applyAlignment="1">
      <alignment horizontal="left" vertical="center"/>
    </xf>
    <xf numFmtId="0" fontId="0" fillId="0" borderId="28" xfId="0" applyBorder="1" applyAlignment="1">
      <alignment vertical="top"/>
    </xf>
    <xf numFmtId="0" fontId="38" fillId="0" borderId="28" xfId="0" applyFont="1" applyBorder="1" applyAlignment="1">
      <alignment horizontal="left"/>
    </xf>
    <xf numFmtId="0" fontId="43" fillId="0" borderId="28" xfId="0" applyFont="1" applyBorder="1" applyAlignment="1"/>
    <xf numFmtId="0" fontId="38" fillId="0" borderId="28" xfId="0" applyFont="1" applyBorder="1" applyAlignment="1">
      <alignment horizontal="left"/>
    </xf>
    <xf numFmtId="0" fontId="39" fillId="0" borderId="0" xfId="0" applyFont="1" applyBorder="1" applyAlignment="1">
      <alignment horizontal="left" vertical="center"/>
    </xf>
    <xf numFmtId="0" fontId="36" fillId="0" borderId="26" xfId="0" applyFont="1" applyBorder="1" applyAlignment="1">
      <alignment vertical="top"/>
    </xf>
    <xf numFmtId="0" fontId="39" fillId="0" borderId="0" xfId="0" applyFont="1" applyBorder="1" applyAlignment="1">
      <alignment horizontal="left" vertical="top"/>
    </xf>
    <xf numFmtId="0" fontId="36" fillId="0" borderId="27" xfId="0" applyFont="1" applyBorder="1" applyAlignment="1">
      <alignment vertical="top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top"/>
    </xf>
    <xf numFmtId="0" fontId="36" fillId="0" borderId="29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0" fillId="0" borderId="0" xfId="0" applyAlignment="1">
      <alignment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cvarik/Desktop/chodn&#237;ky%20SUNN/PD/EK-061-2019%20-%20Rekonstrukce%20chodn&#237;k&#367;%20na%20pozemku%20p.&#269;.1727-25%20v%20k.&#250;.B&#237;lina%20-%20soupis%20prac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101 - Oprava chodníků p..."/>
      <sheetName val="SO102 - Vybudování přístu..."/>
      <sheetName val="VON - Vedlejší a ostatní ..."/>
      <sheetName val="Pokyny pro vyplnění"/>
    </sheetNames>
    <sheetDataSet>
      <sheetData sheetId="0"/>
      <sheetData sheetId="1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87">
          <cell r="P87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opLeftCell="A40" workbookViewId="0">
      <selection activeCell="AI11" sqref="AI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spans="1:74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ht="24.95" customHeight="1">
      <c r="B4" s="7"/>
      <c r="C4" s="8"/>
      <c r="D4" s="9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10</v>
      </c>
      <c r="BE4" s="11" t="s">
        <v>11</v>
      </c>
      <c r="BS4" s="3" t="s">
        <v>12</v>
      </c>
    </row>
    <row r="5" spans="1:74" ht="12" customHeight="1">
      <c r="B5" s="7"/>
      <c r="C5" s="8"/>
      <c r="D5" s="12" t="s">
        <v>13</v>
      </c>
      <c r="E5" s="8"/>
      <c r="F5" s="8"/>
      <c r="G5" s="8"/>
      <c r="H5" s="8"/>
      <c r="I5" s="8"/>
      <c r="J5" s="8"/>
      <c r="K5" s="13" t="s">
        <v>14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8"/>
      <c r="AQ5" s="8"/>
      <c r="AR5" s="6"/>
      <c r="BE5" s="15" t="s">
        <v>15</v>
      </c>
      <c r="BS5" s="3" t="s">
        <v>6</v>
      </c>
    </row>
    <row r="6" spans="1:74" ht="36.950000000000003" customHeight="1">
      <c r="B6" s="7"/>
      <c r="C6" s="8"/>
      <c r="D6" s="16" t="s">
        <v>16</v>
      </c>
      <c r="E6" s="8"/>
      <c r="F6" s="8"/>
      <c r="G6" s="8"/>
      <c r="H6" s="8"/>
      <c r="I6" s="8"/>
      <c r="J6" s="8"/>
      <c r="K6" s="17" t="s">
        <v>17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8"/>
      <c r="AQ6" s="8"/>
      <c r="AR6" s="6"/>
      <c r="BE6" s="18"/>
      <c r="BS6" s="3" t="s">
        <v>6</v>
      </c>
    </row>
    <row r="7" spans="1:74" ht="12" customHeight="1">
      <c r="B7" s="7"/>
      <c r="C7" s="8"/>
      <c r="D7" s="19" t="s">
        <v>18</v>
      </c>
      <c r="E7" s="8"/>
      <c r="F7" s="8"/>
      <c r="G7" s="8"/>
      <c r="H7" s="8"/>
      <c r="I7" s="8"/>
      <c r="J7" s="8"/>
      <c r="K7" s="20" t="s">
        <v>19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9" t="s">
        <v>20</v>
      </c>
      <c r="AL7" s="8"/>
      <c r="AM7" s="8"/>
      <c r="AN7" s="20" t="s">
        <v>21</v>
      </c>
      <c r="AO7" s="8"/>
      <c r="AP7" s="8"/>
      <c r="AQ7" s="8"/>
      <c r="AR7" s="6"/>
      <c r="BE7" s="18"/>
      <c r="BS7" s="3" t="s">
        <v>6</v>
      </c>
    </row>
    <row r="8" spans="1:74" ht="12" customHeight="1">
      <c r="B8" s="7"/>
      <c r="C8" s="8"/>
      <c r="D8" s="19" t="s">
        <v>22</v>
      </c>
      <c r="E8" s="8"/>
      <c r="F8" s="8"/>
      <c r="G8" s="8"/>
      <c r="H8" s="8"/>
      <c r="I8" s="8"/>
      <c r="J8" s="8"/>
      <c r="K8" s="20" t="s">
        <v>23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9" t="s">
        <v>24</v>
      </c>
      <c r="AL8" s="8"/>
      <c r="AM8" s="8"/>
      <c r="AN8" s="21" t="s">
        <v>25</v>
      </c>
      <c r="AO8" s="8"/>
      <c r="AP8" s="8"/>
      <c r="AQ8" s="8"/>
      <c r="AR8" s="6"/>
      <c r="BE8" s="18"/>
      <c r="BS8" s="3" t="s">
        <v>6</v>
      </c>
    </row>
    <row r="9" spans="1:74" ht="29.25" customHeight="1">
      <c r="B9" s="7"/>
      <c r="C9" s="8"/>
      <c r="D9" s="12" t="s">
        <v>26</v>
      </c>
      <c r="E9" s="8"/>
      <c r="F9" s="8"/>
      <c r="G9" s="8"/>
      <c r="H9" s="8"/>
      <c r="I9" s="8"/>
      <c r="J9" s="8"/>
      <c r="K9" s="22" t="s">
        <v>27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2" t="s">
        <v>28</v>
      </c>
      <c r="AL9" s="8"/>
      <c r="AM9" s="8"/>
      <c r="AN9" s="22" t="s">
        <v>29</v>
      </c>
      <c r="AO9" s="8"/>
      <c r="AP9" s="8"/>
      <c r="AQ9" s="8"/>
      <c r="AR9" s="6"/>
      <c r="BE9" s="18"/>
      <c r="BS9" s="3" t="s">
        <v>6</v>
      </c>
    </row>
    <row r="10" spans="1:74" ht="12" customHeight="1">
      <c r="B10" s="7"/>
      <c r="C10" s="8"/>
      <c r="D10" s="19" t="s">
        <v>30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9" t="s">
        <v>31</v>
      </c>
      <c r="AL10" s="8"/>
      <c r="AM10" s="8"/>
      <c r="AN10" s="20" t="s">
        <v>32</v>
      </c>
      <c r="AO10" s="8"/>
      <c r="AP10" s="8"/>
      <c r="AQ10" s="8"/>
      <c r="AR10" s="6"/>
      <c r="BE10" s="18"/>
      <c r="BS10" s="3" t="s">
        <v>6</v>
      </c>
    </row>
    <row r="11" spans="1:74" ht="18.399999999999999" customHeight="1">
      <c r="B11" s="7"/>
      <c r="C11" s="8"/>
      <c r="D11" s="8"/>
      <c r="E11" s="20" t="s">
        <v>33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9" t="s">
        <v>34</v>
      </c>
      <c r="AL11" s="8"/>
      <c r="AM11" s="8"/>
      <c r="AN11" s="20" t="s">
        <v>32</v>
      </c>
      <c r="AO11" s="8"/>
      <c r="AP11" s="8"/>
      <c r="AQ11" s="8"/>
      <c r="AR11" s="6"/>
      <c r="BE11" s="18"/>
      <c r="BS11" s="3" t="s">
        <v>6</v>
      </c>
    </row>
    <row r="12" spans="1:74" ht="6.95" customHeight="1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8"/>
      <c r="BS12" s="3" t="s">
        <v>6</v>
      </c>
    </row>
    <row r="13" spans="1:74" ht="12" customHeight="1">
      <c r="B13" s="7"/>
      <c r="C13" s="8"/>
      <c r="D13" s="19" t="s">
        <v>35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9" t="s">
        <v>31</v>
      </c>
      <c r="AL13" s="8"/>
      <c r="AM13" s="8"/>
      <c r="AN13" s="23" t="s">
        <v>36</v>
      </c>
      <c r="AO13" s="8"/>
      <c r="AP13" s="8"/>
      <c r="AQ13" s="8"/>
      <c r="AR13" s="6"/>
      <c r="BE13" s="18"/>
      <c r="BS13" s="3" t="s">
        <v>6</v>
      </c>
    </row>
    <row r="14" spans="1:74" ht="12.75">
      <c r="B14" s="7"/>
      <c r="C14" s="8"/>
      <c r="D14" s="8"/>
      <c r="E14" s="24" t="s">
        <v>36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19" t="s">
        <v>34</v>
      </c>
      <c r="AL14" s="8"/>
      <c r="AM14" s="8"/>
      <c r="AN14" s="23" t="s">
        <v>36</v>
      </c>
      <c r="AO14" s="8"/>
      <c r="AP14" s="8"/>
      <c r="AQ14" s="8"/>
      <c r="AR14" s="6"/>
      <c r="BE14" s="18"/>
      <c r="BS14" s="3" t="s">
        <v>6</v>
      </c>
    </row>
    <row r="15" spans="1:74" ht="6.95" customHeight="1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8"/>
      <c r="BS15" s="3" t="s">
        <v>4</v>
      </c>
    </row>
    <row r="16" spans="1:74" ht="12" customHeight="1">
      <c r="B16" s="7"/>
      <c r="C16" s="8"/>
      <c r="D16" s="19" t="s">
        <v>37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9" t="s">
        <v>31</v>
      </c>
      <c r="AL16" s="8"/>
      <c r="AM16" s="8"/>
      <c r="AN16" s="20" t="s">
        <v>32</v>
      </c>
      <c r="AO16" s="8"/>
      <c r="AP16" s="8"/>
      <c r="AQ16" s="8"/>
      <c r="AR16" s="6"/>
      <c r="BE16" s="18"/>
      <c r="BS16" s="3" t="s">
        <v>4</v>
      </c>
    </row>
    <row r="17" spans="1:71" ht="18.399999999999999" customHeight="1">
      <c r="B17" s="7"/>
      <c r="C17" s="8"/>
      <c r="D17" s="8"/>
      <c r="E17" s="20" t="s">
        <v>38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9" t="s">
        <v>34</v>
      </c>
      <c r="AL17" s="8"/>
      <c r="AM17" s="8"/>
      <c r="AN17" s="20" t="s">
        <v>32</v>
      </c>
      <c r="AO17" s="8"/>
      <c r="AP17" s="8"/>
      <c r="AQ17" s="8"/>
      <c r="AR17" s="6"/>
      <c r="BE17" s="18"/>
      <c r="BS17" s="3" t="s">
        <v>39</v>
      </c>
    </row>
    <row r="18" spans="1:71" ht="6.95" customHeigh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8"/>
      <c r="BS18" s="3" t="s">
        <v>6</v>
      </c>
    </row>
    <row r="19" spans="1:71" ht="12" customHeight="1">
      <c r="B19" s="7"/>
      <c r="C19" s="8"/>
      <c r="D19" s="19" t="s">
        <v>40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9" t="s">
        <v>31</v>
      </c>
      <c r="AL19" s="8"/>
      <c r="AM19" s="8"/>
      <c r="AN19" s="20" t="s">
        <v>41</v>
      </c>
      <c r="AO19" s="8"/>
      <c r="AP19" s="8"/>
      <c r="AQ19" s="8"/>
      <c r="AR19" s="6"/>
      <c r="BE19" s="18"/>
      <c r="BS19" s="3" t="s">
        <v>6</v>
      </c>
    </row>
    <row r="20" spans="1:71" ht="18.399999999999999" customHeight="1">
      <c r="B20" s="7"/>
      <c r="C20" s="8"/>
      <c r="D20" s="8"/>
      <c r="E20" s="20" t="s">
        <v>42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9" t="s">
        <v>34</v>
      </c>
      <c r="AL20" s="8"/>
      <c r="AM20" s="8"/>
      <c r="AN20" s="20" t="s">
        <v>32</v>
      </c>
      <c r="AO20" s="8"/>
      <c r="AP20" s="8"/>
      <c r="AQ20" s="8"/>
      <c r="AR20" s="6"/>
      <c r="BE20" s="18"/>
      <c r="BS20" s="3" t="s">
        <v>4</v>
      </c>
    </row>
    <row r="21" spans="1:71" ht="6.95" customHeight="1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8"/>
    </row>
    <row r="22" spans="1:71" ht="12" customHeight="1">
      <c r="B22" s="7"/>
      <c r="C22" s="8"/>
      <c r="D22" s="19" t="s">
        <v>43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8"/>
    </row>
    <row r="23" spans="1:71" ht="51" customHeight="1">
      <c r="B23" s="7"/>
      <c r="C23" s="8"/>
      <c r="D23" s="8"/>
      <c r="E23" s="26" t="s">
        <v>44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8"/>
      <c r="AP23" s="8"/>
      <c r="AQ23" s="8"/>
      <c r="AR23" s="6"/>
      <c r="BE23" s="18"/>
    </row>
    <row r="24" spans="1:71" ht="6.95" customHeight="1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8"/>
    </row>
    <row r="25" spans="1:71" ht="6.95" customHeight="1">
      <c r="B25" s="7"/>
      <c r="C25" s="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8"/>
      <c r="AQ25" s="8"/>
      <c r="AR25" s="6"/>
      <c r="BE25" s="18"/>
    </row>
    <row r="26" spans="1:71" s="36" customFormat="1" ht="25.9" customHeight="1">
      <c r="A26" s="28"/>
      <c r="B26" s="29"/>
      <c r="C26" s="30"/>
      <c r="D26" s="31" t="s">
        <v>45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3">
        <f>ROUND(AG54,2)</f>
        <v>0</v>
      </c>
      <c r="AL26" s="34"/>
      <c r="AM26" s="34"/>
      <c r="AN26" s="34"/>
      <c r="AO26" s="34"/>
      <c r="AP26" s="30"/>
      <c r="AQ26" s="30"/>
      <c r="AR26" s="35"/>
      <c r="BE26" s="18"/>
    </row>
    <row r="27" spans="1:71" s="36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5"/>
      <c r="BE27" s="18"/>
    </row>
    <row r="28" spans="1:71" s="36" customFormat="1" ht="12.7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7" t="s">
        <v>46</v>
      </c>
      <c r="M28" s="37"/>
      <c r="N28" s="37"/>
      <c r="O28" s="37"/>
      <c r="P28" s="37"/>
      <c r="Q28" s="30"/>
      <c r="R28" s="30"/>
      <c r="S28" s="30"/>
      <c r="T28" s="30"/>
      <c r="U28" s="30"/>
      <c r="V28" s="30"/>
      <c r="W28" s="37" t="s">
        <v>47</v>
      </c>
      <c r="X28" s="37"/>
      <c r="Y28" s="37"/>
      <c r="Z28" s="37"/>
      <c r="AA28" s="37"/>
      <c r="AB28" s="37"/>
      <c r="AC28" s="37"/>
      <c r="AD28" s="37"/>
      <c r="AE28" s="37"/>
      <c r="AF28" s="30"/>
      <c r="AG28" s="30"/>
      <c r="AH28" s="30"/>
      <c r="AI28" s="30"/>
      <c r="AJ28" s="30"/>
      <c r="AK28" s="37" t="s">
        <v>48</v>
      </c>
      <c r="AL28" s="37"/>
      <c r="AM28" s="37"/>
      <c r="AN28" s="37"/>
      <c r="AO28" s="37"/>
      <c r="AP28" s="30"/>
      <c r="AQ28" s="30"/>
      <c r="AR28" s="35"/>
      <c r="BE28" s="18"/>
    </row>
    <row r="29" spans="1:71" s="38" customFormat="1" ht="14.45" customHeight="1">
      <c r="B29" s="39"/>
      <c r="C29" s="40"/>
      <c r="D29" s="19" t="s">
        <v>49</v>
      </c>
      <c r="E29" s="40"/>
      <c r="F29" s="19" t="s">
        <v>50</v>
      </c>
      <c r="G29" s="40"/>
      <c r="H29" s="40"/>
      <c r="I29" s="40"/>
      <c r="J29" s="40"/>
      <c r="K29" s="40"/>
      <c r="L29" s="41">
        <v>0.21</v>
      </c>
      <c r="M29" s="42"/>
      <c r="N29" s="42"/>
      <c r="O29" s="42"/>
      <c r="P29" s="42"/>
      <c r="Q29" s="40"/>
      <c r="R29" s="40"/>
      <c r="S29" s="40"/>
      <c r="T29" s="40"/>
      <c r="U29" s="40"/>
      <c r="V29" s="40"/>
      <c r="W29" s="43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0"/>
      <c r="AG29" s="40"/>
      <c r="AH29" s="40"/>
      <c r="AI29" s="40"/>
      <c r="AJ29" s="40"/>
      <c r="AK29" s="43">
        <f>ROUND(AV54, 2)</f>
        <v>0</v>
      </c>
      <c r="AL29" s="42"/>
      <c r="AM29" s="42"/>
      <c r="AN29" s="42"/>
      <c r="AO29" s="42"/>
      <c r="AP29" s="40"/>
      <c r="AQ29" s="40"/>
      <c r="AR29" s="44"/>
      <c r="BE29" s="45"/>
    </row>
    <row r="30" spans="1:71" s="38" customFormat="1" ht="14.45" customHeight="1">
      <c r="B30" s="39"/>
      <c r="C30" s="40"/>
      <c r="D30" s="40"/>
      <c r="E30" s="40"/>
      <c r="F30" s="19" t="s">
        <v>51</v>
      </c>
      <c r="G30" s="40"/>
      <c r="H30" s="40"/>
      <c r="I30" s="40"/>
      <c r="J30" s="40"/>
      <c r="K30" s="40"/>
      <c r="L30" s="41">
        <v>0.15</v>
      </c>
      <c r="M30" s="42"/>
      <c r="N30" s="42"/>
      <c r="O30" s="42"/>
      <c r="P30" s="42"/>
      <c r="Q30" s="40"/>
      <c r="R30" s="40"/>
      <c r="S30" s="40"/>
      <c r="T30" s="40"/>
      <c r="U30" s="40"/>
      <c r="V30" s="40"/>
      <c r="W30" s="43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0"/>
      <c r="AG30" s="40"/>
      <c r="AH30" s="40"/>
      <c r="AI30" s="40"/>
      <c r="AJ30" s="40"/>
      <c r="AK30" s="43">
        <f>ROUND(AW54, 2)</f>
        <v>0</v>
      </c>
      <c r="AL30" s="42"/>
      <c r="AM30" s="42"/>
      <c r="AN30" s="42"/>
      <c r="AO30" s="42"/>
      <c r="AP30" s="40"/>
      <c r="AQ30" s="40"/>
      <c r="AR30" s="44"/>
      <c r="BE30" s="45"/>
    </row>
    <row r="31" spans="1:71" s="38" customFormat="1" ht="14.45" hidden="1" customHeight="1">
      <c r="B31" s="39"/>
      <c r="C31" s="40"/>
      <c r="D31" s="40"/>
      <c r="E31" s="40"/>
      <c r="F31" s="19" t="s">
        <v>52</v>
      </c>
      <c r="G31" s="40"/>
      <c r="H31" s="40"/>
      <c r="I31" s="40"/>
      <c r="J31" s="40"/>
      <c r="K31" s="40"/>
      <c r="L31" s="41">
        <v>0.21</v>
      </c>
      <c r="M31" s="42"/>
      <c r="N31" s="42"/>
      <c r="O31" s="42"/>
      <c r="P31" s="42"/>
      <c r="Q31" s="40"/>
      <c r="R31" s="40"/>
      <c r="S31" s="40"/>
      <c r="T31" s="40"/>
      <c r="U31" s="40"/>
      <c r="V31" s="40"/>
      <c r="W31" s="43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0"/>
      <c r="AG31" s="40"/>
      <c r="AH31" s="40"/>
      <c r="AI31" s="40"/>
      <c r="AJ31" s="40"/>
      <c r="AK31" s="43">
        <v>0</v>
      </c>
      <c r="AL31" s="42"/>
      <c r="AM31" s="42"/>
      <c r="AN31" s="42"/>
      <c r="AO31" s="42"/>
      <c r="AP31" s="40"/>
      <c r="AQ31" s="40"/>
      <c r="AR31" s="44"/>
      <c r="BE31" s="45"/>
    </row>
    <row r="32" spans="1:71" s="38" customFormat="1" ht="14.45" hidden="1" customHeight="1">
      <c r="B32" s="39"/>
      <c r="C32" s="40"/>
      <c r="D32" s="40"/>
      <c r="E32" s="40"/>
      <c r="F32" s="19" t="s">
        <v>53</v>
      </c>
      <c r="G32" s="40"/>
      <c r="H32" s="40"/>
      <c r="I32" s="40"/>
      <c r="J32" s="40"/>
      <c r="K32" s="40"/>
      <c r="L32" s="41">
        <v>0.15</v>
      </c>
      <c r="M32" s="42"/>
      <c r="N32" s="42"/>
      <c r="O32" s="42"/>
      <c r="P32" s="42"/>
      <c r="Q32" s="40"/>
      <c r="R32" s="40"/>
      <c r="S32" s="40"/>
      <c r="T32" s="40"/>
      <c r="U32" s="40"/>
      <c r="V32" s="40"/>
      <c r="W32" s="43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0"/>
      <c r="AG32" s="40"/>
      <c r="AH32" s="40"/>
      <c r="AI32" s="40"/>
      <c r="AJ32" s="40"/>
      <c r="AK32" s="43">
        <v>0</v>
      </c>
      <c r="AL32" s="42"/>
      <c r="AM32" s="42"/>
      <c r="AN32" s="42"/>
      <c r="AO32" s="42"/>
      <c r="AP32" s="40"/>
      <c r="AQ32" s="40"/>
      <c r="AR32" s="44"/>
      <c r="BE32" s="45"/>
    </row>
    <row r="33" spans="1:57" s="38" customFormat="1" ht="14.45" hidden="1" customHeight="1">
      <c r="B33" s="39"/>
      <c r="C33" s="40"/>
      <c r="D33" s="40"/>
      <c r="E33" s="40"/>
      <c r="F33" s="19" t="s">
        <v>54</v>
      </c>
      <c r="G33" s="40"/>
      <c r="H33" s="40"/>
      <c r="I33" s="40"/>
      <c r="J33" s="40"/>
      <c r="K33" s="40"/>
      <c r="L33" s="41">
        <v>0</v>
      </c>
      <c r="M33" s="42"/>
      <c r="N33" s="42"/>
      <c r="O33" s="42"/>
      <c r="P33" s="42"/>
      <c r="Q33" s="40"/>
      <c r="R33" s="40"/>
      <c r="S33" s="40"/>
      <c r="T33" s="40"/>
      <c r="U33" s="40"/>
      <c r="V33" s="40"/>
      <c r="W33" s="43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0"/>
      <c r="AG33" s="40"/>
      <c r="AH33" s="40"/>
      <c r="AI33" s="40"/>
      <c r="AJ33" s="40"/>
      <c r="AK33" s="43">
        <v>0</v>
      </c>
      <c r="AL33" s="42"/>
      <c r="AM33" s="42"/>
      <c r="AN33" s="42"/>
      <c r="AO33" s="42"/>
      <c r="AP33" s="40"/>
      <c r="AQ33" s="40"/>
      <c r="AR33" s="44"/>
    </row>
    <row r="34" spans="1:57" s="36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5"/>
      <c r="BE34" s="28"/>
    </row>
    <row r="35" spans="1:57" s="36" customFormat="1" ht="25.9" customHeight="1">
      <c r="A35" s="28"/>
      <c r="B35" s="29"/>
      <c r="C35" s="46"/>
      <c r="D35" s="47" t="s">
        <v>55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56</v>
      </c>
      <c r="U35" s="48"/>
      <c r="V35" s="48"/>
      <c r="W35" s="48"/>
      <c r="X35" s="50" t="s">
        <v>57</v>
      </c>
      <c r="Y35" s="51"/>
      <c r="Z35" s="51"/>
      <c r="AA35" s="51"/>
      <c r="AB35" s="51"/>
      <c r="AC35" s="48"/>
      <c r="AD35" s="48"/>
      <c r="AE35" s="48"/>
      <c r="AF35" s="48"/>
      <c r="AG35" s="48"/>
      <c r="AH35" s="48"/>
      <c r="AI35" s="48"/>
      <c r="AJ35" s="48"/>
      <c r="AK35" s="52">
        <f>SUM(AK26:AK33)</f>
        <v>0</v>
      </c>
      <c r="AL35" s="51"/>
      <c r="AM35" s="51"/>
      <c r="AN35" s="51"/>
      <c r="AO35" s="53"/>
      <c r="AP35" s="46"/>
      <c r="AQ35" s="46"/>
      <c r="AR35" s="35"/>
      <c r="BE35" s="28"/>
    </row>
    <row r="36" spans="1:57" s="36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5"/>
      <c r="BE36" s="28"/>
    </row>
    <row r="37" spans="1:57" s="36" customFormat="1" ht="6.95" customHeight="1">
      <c r="A37" s="28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35"/>
      <c r="BE37" s="28"/>
    </row>
    <row r="41" spans="1:57" s="36" customFormat="1" ht="6.95" customHeight="1">
      <c r="A41" s="28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35"/>
      <c r="BE41" s="28"/>
    </row>
    <row r="42" spans="1:57" s="36" customFormat="1" ht="24.95" customHeight="1">
      <c r="A42" s="28"/>
      <c r="B42" s="29"/>
      <c r="C42" s="9" t="s">
        <v>58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5"/>
      <c r="BE42" s="28"/>
    </row>
    <row r="43" spans="1:57" s="36" customFormat="1" ht="6.95" customHeight="1">
      <c r="A43" s="28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5"/>
      <c r="BE43" s="28"/>
    </row>
    <row r="44" spans="1:57" s="58" customFormat="1" ht="12" customHeight="1">
      <c r="B44" s="59"/>
      <c r="C44" s="19" t="s">
        <v>13</v>
      </c>
      <c r="D44" s="60"/>
      <c r="E44" s="60"/>
      <c r="F44" s="60"/>
      <c r="G44" s="60"/>
      <c r="H44" s="60"/>
      <c r="I44" s="60"/>
      <c r="J44" s="60"/>
      <c r="K44" s="60"/>
      <c r="L44" s="60" t="str">
        <f>K5</f>
        <v>EK-061/2019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1"/>
    </row>
    <row r="45" spans="1:57" s="62" customFormat="1" ht="36.950000000000003" customHeight="1"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Rekonstrukce chodníků na pozemku p.č.1727/25 v k.ú.Bílina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5"/>
      <c r="AQ45" s="65"/>
      <c r="AR45" s="68"/>
    </row>
    <row r="46" spans="1:57" s="36" customFormat="1" ht="6.95" customHeight="1">
      <c r="A46" s="28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5"/>
      <c r="BE46" s="28"/>
    </row>
    <row r="47" spans="1:57" s="36" customFormat="1" ht="12" customHeight="1">
      <c r="A47" s="28"/>
      <c r="B47" s="29"/>
      <c r="C47" s="19" t="s">
        <v>22</v>
      </c>
      <c r="D47" s="30"/>
      <c r="E47" s="30"/>
      <c r="F47" s="30"/>
      <c r="G47" s="30"/>
      <c r="H47" s="30"/>
      <c r="I47" s="30"/>
      <c r="J47" s="30"/>
      <c r="K47" s="30"/>
      <c r="L47" s="69" t="str">
        <f>IF(K8="","",K8)</f>
        <v>Bílina, okr.Teplice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9" t="s">
        <v>24</v>
      </c>
      <c r="AJ47" s="30"/>
      <c r="AK47" s="30"/>
      <c r="AL47" s="30"/>
      <c r="AM47" s="70" t="str">
        <f>IF(AN8= "","",AN8)</f>
        <v>3. 7. 2019</v>
      </c>
      <c r="AN47" s="70"/>
      <c r="AO47" s="30"/>
      <c r="AP47" s="30"/>
      <c r="AQ47" s="30"/>
      <c r="AR47" s="35"/>
      <c r="BE47" s="28"/>
    </row>
    <row r="48" spans="1:57" s="36" customFormat="1" ht="6.95" customHeight="1">
      <c r="A48" s="28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5"/>
      <c r="BE48" s="28"/>
    </row>
    <row r="49" spans="1:91" s="36" customFormat="1" ht="27.95" customHeight="1">
      <c r="A49" s="28"/>
      <c r="B49" s="29"/>
      <c r="C49" s="19" t="s">
        <v>30</v>
      </c>
      <c r="D49" s="30"/>
      <c r="E49" s="30"/>
      <c r="F49" s="30"/>
      <c r="G49" s="30"/>
      <c r="H49" s="30"/>
      <c r="I49" s="30"/>
      <c r="J49" s="30"/>
      <c r="K49" s="30"/>
      <c r="L49" s="60" t="str">
        <f>IF(E11= "","",E11)</f>
        <v>Město Bílina, Břežánská 50/4, Bílina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19" t="s">
        <v>37</v>
      </c>
      <c r="AJ49" s="30"/>
      <c r="AK49" s="30"/>
      <c r="AL49" s="30"/>
      <c r="AM49" s="71" t="str">
        <f>IF(E17="","",E17)</f>
        <v>PS projekty s.r.o.,Revoluční 5, Teplice</v>
      </c>
      <c r="AN49" s="72"/>
      <c r="AO49" s="72"/>
      <c r="AP49" s="72"/>
      <c r="AQ49" s="30"/>
      <c r="AR49" s="35"/>
      <c r="AS49" s="73" t="s">
        <v>59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28"/>
    </row>
    <row r="50" spans="1:91" s="36" customFormat="1" ht="43.15" customHeight="1">
      <c r="A50" s="28"/>
      <c r="B50" s="29"/>
      <c r="C50" s="19" t="s">
        <v>35</v>
      </c>
      <c r="D50" s="30"/>
      <c r="E50" s="30"/>
      <c r="F50" s="30"/>
      <c r="G50" s="30"/>
      <c r="H50" s="30"/>
      <c r="I50" s="30"/>
      <c r="J50" s="30"/>
      <c r="K50" s="30"/>
      <c r="L50" s="6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19" t="s">
        <v>40</v>
      </c>
      <c r="AJ50" s="30"/>
      <c r="AK50" s="30"/>
      <c r="AL50" s="30"/>
      <c r="AM50" s="71" t="str">
        <f>IF(E20="","",E20)</f>
        <v>Zbyněk Jarolím-STAVINVEST,J.Hory 1639/17,Teplice</v>
      </c>
      <c r="AN50" s="72"/>
      <c r="AO50" s="72"/>
      <c r="AP50" s="72"/>
      <c r="AQ50" s="30"/>
      <c r="AR50" s="35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28"/>
    </row>
    <row r="51" spans="1:91" s="36" customFormat="1" ht="10.9" customHeight="1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5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28"/>
    </row>
    <row r="52" spans="1:91" s="36" customFormat="1" ht="29.25" customHeight="1">
      <c r="A52" s="28"/>
      <c r="B52" s="29"/>
      <c r="C52" s="85" t="s">
        <v>60</v>
      </c>
      <c r="D52" s="86"/>
      <c r="E52" s="86"/>
      <c r="F52" s="86"/>
      <c r="G52" s="86"/>
      <c r="H52" s="87"/>
      <c r="I52" s="88" t="s">
        <v>61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62</v>
      </c>
      <c r="AH52" s="86"/>
      <c r="AI52" s="86"/>
      <c r="AJ52" s="86"/>
      <c r="AK52" s="86"/>
      <c r="AL52" s="86"/>
      <c r="AM52" s="86"/>
      <c r="AN52" s="88" t="s">
        <v>63</v>
      </c>
      <c r="AO52" s="86"/>
      <c r="AP52" s="86"/>
      <c r="AQ52" s="90" t="s">
        <v>64</v>
      </c>
      <c r="AR52" s="35"/>
      <c r="AS52" s="91" t="s">
        <v>65</v>
      </c>
      <c r="AT52" s="92" t="s">
        <v>66</v>
      </c>
      <c r="AU52" s="92" t="s">
        <v>67</v>
      </c>
      <c r="AV52" s="92" t="s">
        <v>68</v>
      </c>
      <c r="AW52" s="92" t="s">
        <v>69</v>
      </c>
      <c r="AX52" s="92" t="s">
        <v>70</v>
      </c>
      <c r="AY52" s="92" t="s">
        <v>71</v>
      </c>
      <c r="AZ52" s="92" t="s">
        <v>72</v>
      </c>
      <c r="BA52" s="92" t="s">
        <v>73</v>
      </c>
      <c r="BB52" s="92" t="s">
        <v>74</v>
      </c>
      <c r="BC52" s="92" t="s">
        <v>75</v>
      </c>
      <c r="BD52" s="93" t="s">
        <v>76</v>
      </c>
      <c r="BE52" s="28"/>
    </row>
    <row r="53" spans="1:91" s="36" customFormat="1" ht="10.9" customHeight="1">
      <c r="A53" s="28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5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28"/>
    </row>
    <row r="54" spans="1:91" s="97" customFormat="1" ht="32.450000000000003" customHeight="1">
      <c r="B54" s="98"/>
      <c r="C54" s="99" t="s">
        <v>77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32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S54" s="109" t="s">
        <v>78</v>
      </c>
      <c r="BT54" s="109" t="s">
        <v>79</v>
      </c>
      <c r="BU54" s="110" t="s">
        <v>80</v>
      </c>
      <c r="BV54" s="109" t="s">
        <v>81</v>
      </c>
      <c r="BW54" s="109" t="s">
        <v>5</v>
      </c>
      <c r="BX54" s="109" t="s">
        <v>82</v>
      </c>
      <c r="CL54" s="109" t="s">
        <v>19</v>
      </c>
    </row>
    <row r="55" spans="1:91" s="124" customFormat="1" ht="40.5" customHeight="1">
      <c r="A55" s="111" t="s">
        <v>83</v>
      </c>
      <c r="B55" s="112"/>
      <c r="C55" s="113"/>
      <c r="D55" s="114" t="s">
        <v>84</v>
      </c>
      <c r="E55" s="114"/>
      <c r="F55" s="114"/>
      <c r="G55" s="114"/>
      <c r="H55" s="114"/>
      <c r="I55" s="115"/>
      <c r="J55" s="114" t="s">
        <v>85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'[1]SO101 - Oprava chodníků p...'!J30</f>
        <v>0</v>
      </c>
      <c r="AH55" s="117"/>
      <c r="AI55" s="117"/>
      <c r="AJ55" s="117"/>
      <c r="AK55" s="117"/>
      <c r="AL55" s="117"/>
      <c r="AM55" s="117"/>
      <c r="AN55" s="116">
        <f>SUM(AG55,AT55)</f>
        <v>0</v>
      </c>
      <c r="AO55" s="117"/>
      <c r="AP55" s="117"/>
      <c r="AQ55" s="118" t="s">
        <v>86</v>
      </c>
      <c r="AR55" s="119"/>
      <c r="AS55" s="120">
        <v>0</v>
      </c>
      <c r="AT55" s="121">
        <f>ROUND(SUM(AV55:AW55),2)</f>
        <v>0</v>
      </c>
      <c r="AU55" s="122">
        <f>'[1]SO101 - Oprava chodníků p...'!P87</f>
        <v>0</v>
      </c>
      <c r="AV55" s="121">
        <f>'[1]SO101 - Oprava chodníků p...'!J33</f>
        <v>0</v>
      </c>
      <c r="AW55" s="121">
        <f>'[1]SO101 - Oprava chodníků p...'!J34</f>
        <v>0</v>
      </c>
      <c r="AX55" s="121">
        <f>'[1]SO101 - Oprava chodníků p...'!J35</f>
        <v>0</v>
      </c>
      <c r="AY55" s="121">
        <f>'[1]SO101 - Oprava chodníků p...'!J36</f>
        <v>0</v>
      </c>
      <c r="AZ55" s="121">
        <f>'[1]SO101 - Oprava chodníků p...'!F33</f>
        <v>0</v>
      </c>
      <c r="BA55" s="121">
        <f>'[1]SO101 - Oprava chodníků p...'!F34</f>
        <v>0</v>
      </c>
      <c r="BB55" s="121">
        <f>'[1]SO101 - Oprava chodníků p...'!F35</f>
        <v>0</v>
      </c>
      <c r="BC55" s="121">
        <f>'[1]SO101 - Oprava chodníků p...'!F36</f>
        <v>0</v>
      </c>
      <c r="BD55" s="123">
        <f>'[1]SO101 - Oprava chodníků p...'!F37</f>
        <v>0</v>
      </c>
      <c r="BT55" s="125" t="s">
        <v>87</v>
      </c>
      <c r="BV55" s="125" t="s">
        <v>81</v>
      </c>
      <c r="BW55" s="125" t="s">
        <v>88</v>
      </c>
      <c r="BX55" s="125" t="s">
        <v>5</v>
      </c>
      <c r="CL55" s="125" t="s">
        <v>19</v>
      </c>
      <c r="CM55" s="125" t="s">
        <v>89</v>
      </c>
    </row>
    <row r="56" spans="1:91" s="124" customFormat="1" ht="40.5" customHeight="1">
      <c r="A56" s="111" t="s">
        <v>83</v>
      </c>
      <c r="B56" s="112"/>
      <c r="C56" s="113"/>
      <c r="D56" s="114" t="s">
        <v>90</v>
      </c>
      <c r="E56" s="114"/>
      <c r="F56" s="114"/>
      <c r="G56" s="114"/>
      <c r="H56" s="114"/>
      <c r="I56" s="115"/>
      <c r="J56" s="114" t="s">
        <v>91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'SO102 - Vybudování přístu...'!J30</f>
        <v>0</v>
      </c>
      <c r="AH56" s="117"/>
      <c r="AI56" s="117"/>
      <c r="AJ56" s="117"/>
      <c r="AK56" s="117"/>
      <c r="AL56" s="117"/>
      <c r="AM56" s="117"/>
      <c r="AN56" s="116">
        <f>SUM(AG56,AT56)</f>
        <v>0</v>
      </c>
      <c r="AO56" s="117"/>
      <c r="AP56" s="117"/>
      <c r="AQ56" s="118" t="s">
        <v>86</v>
      </c>
      <c r="AR56" s="119"/>
      <c r="AS56" s="120">
        <v>0</v>
      </c>
      <c r="AT56" s="121">
        <f>ROUND(SUM(AV56:AW56),2)</f>
        <v>0</v>
      </c>
      <c r="AU56" s="122">
        <f>'SO102 - Vybudování přístu...'!P87</f>
        <v>0</v>
      </c>
      <c r="AV56" s="121">
        <f>'SO102 - Vybudování přístu...'!J33</f>
        <v>0</v>
      </c>
      <c r="AW56" s="121">
        <f>'SO102 - Vybudování přístu...'!J34</f>
        <v>0</v>
      </c>
      <c r="AX56" s="121">
        <f>'SO102 - Vybudování přístu...'!J35</f>
        <v>0</v>
      </c>
      <c r="AY56" s="121">
        <f>'SO102 - Vybudování přístu...'!J36</f>
        <v>0</v>
      </c>
      <c r="AZ56" s="121">
        <f>'SO102 - Vybudování přístu...'!F33</f>
        <v>0</v>
      </c>
      <c r="BA56" s="121">
        <f>'SO102 - Vybudování přístu...'!F34</f>
        <v>0</v>
      </c>
      <c r="BB56" s="121">
        <f>'SO102 - Vybudování přístu...'!F35</f>
        <v>0</v>
      </c>
      <c r="BC56" s="121">
        <f>'SO102 - Vybudování přístu...'!F36</f>
        <v>0</v>
      </c>
      <c r="BD56" s="123">
        <f>'SO102 - Vybudování přístu...'!F37</f>
        <v>0</v>
      </c>
      <c r="BT56" s="125" t="s">
        <v>87</v>
      </c>
      <c r="BV56" s="125" t="s">
        <v>81</v>
      </c>
      <c r="BW56" s="125" t="s">
        <v>92</v>
      </c>
      <c r="BX56" s="125" t="s">
        <v>5</v>
      </c>
      <c r="CL56" s="125" t="s">
        <v>19</v>
      </c>
      <c r="CM56" s="125" t="s">
        <v>89</v>
      </c>
    </row>
    <row r="57" spans="1:91" s="124" customFormat="1" ht="16.5" customHeight="1">
      <c r="A57" s="111" t="s">
        <v>83</v>
      </c>
      <c r="B57" s="112"/>
      <c r="C57" s="113"/>
      <c r="D57" s="114" t="s">
        <v>93</v>
      </c>
      <c r="E57" s="114"/>
      <c r="F57" s="114"/>
      <c r="G57" s="114"/>
      <c r="H57" s="114"/>
      <c r="I57" s="115"/>
      <c r="J57" s="114" t="s">
        <v>94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'VON - Vedlejší a ostatní ...'!J30</f>
        <v>0</v>
      </c>
      <c r="AH57" s="117"/>
      <c r="AI57" s="117"/>
      <c r="AJ57" s="117"/>
      <c r="AK57" s="117"/>
      <c r="AL57" s="117"/>
      <c r="AM57" s="117"/>
      <c r="AN57" s="116">
        <f>SUM(AG57,AT57)</f>
        <v>0</v>
      </c>
      <c r="AO57" s="117"/>
      <c r="AP57" s="117"/>
      <c r="AQ57" s="118" t="s">
        <v>93</v>
      </c>
      <c r="AR57" s="119"/>
      <c r="AS57" s="126">
        <v>0</v>
      </c>
      <c r="AT57" s="127">
        <f>ROUND(SUM(AV57:AW57),2)</f>
        <v>0</v>
      </c>
      <c r="AU57" s="128">
        <f>'VON - Vedlejší a ostatní ...'!P82</f>
        <v>0</v>
      </c>
      <c r="AV57" s="127">
        <f>'VON - Vedlejší a ostatní ...'!J33</f>
        <v>0</v>
      </c>
      <c r="AW57" s="127">
        <f>'VON - Vedlejší a ostatní ...'!J34</f>
        <v>0</v>
      </c>
      <c r="AX57" s="127">
        <f>'VON - Vedlejší a ostatní ...'!J35</f>
        <v>0</v>
      </c>
      <c r="AY57" s="127">
        <f>'VON - Vedlejší a ostatní ...'!J36</f>
        <v>0</v>
      </c>
      <c r="AZ57" s="127">
        <f>'VON - Vedlejší a ostatní ...'!F33</f>
        <v>0</v>
      </c>
      <c r="BA57" s="127">
        <f>'VON - Vedlejší a ostatní ...'!F34</f>
        <v>0</v>
      </c>
      <c r="BB57" s="127">
        <f>'VON - Vedlejší a ostatní ...'!F35</f>
        <v>0</v>
      </c>
      <c r="BC57" s="127">
        <f>'VON - Vedlejší a ostatní ...'!F36</f>
        <v>0</v>
      </c>
      <c r="BD57" s="129">
        <f>'VON - Vedlejší a ostatní ...'!F37</f>
        <v>0</v>
      </c>
      <c r="BT57" s="125" t="s">
        <v>87</v>
      </c>
      <c r="BV57" s="125" t="s">
        <v>81</v>
      </c>
      <c r="BW57" s="125" t="s">
        <v>95</v>
      </c>
      <c r="BX57" s="125" t="s">
        <v>5</v>
      </c>
      <c r="CL57" s="125" t="s">
        <v>19</v>
      </c>
      <c r="CM57" s="125" t="s">
        <v>89</v>
      </c>
    </row>
    <row r="58" spans="1:91" s="36" customFormat="1" ht="30" customHeight="1">
      <c r="A58" s="28"/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5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</row>
    <row r="59" spans="1:91" s="36" customFormat="1" ht="6.95" customHeight="1">
      <c r="A59" s="28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35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</row>
  </sheetData>
  <sheetProtection algorithmName="SHA-512" hashValue="aW0FUokrpaJCFCsG9bAkB7/L4tdmDBIkrasngfQwR6MMfsYDJRhb8pSkRB6IUA1rUOsG1vvQfaUkekmekTi//A==" saltValue="19CmA9q2/zdMQJMcGZvk3NKvRU9GrNlVlDbrxydk+2j0xm0iIO79FGBhPGCKfzGbWBgRKu0DyFU3glZOrsRYWA==" spinCount="100000" sheet="1" objects="1" scenarios="1" formatColumns="0" formatRows="0"/>
  <mergeCells count="50">
    <mergeCell ref="D56:H56"/>
    <mergeCell ref="J56:AF56"/>
    <mergeCell ref="AG56:AM56"/>
    <mergeCell ref="AN56:AP56"/>
    <mergeCell ref="D57:H57"/>
    <mergeCell ref="J57:AF57"/>
    <mergeCell ref="AG57:AM57"/>
    <mergeCell ref="AN57:AP57"/>
    <mergeCell ref="AG54:AM54"/>
    <mergeCell ref="AN54:AP54"/>
    <mergeCell ref="D55:H55"/>
    <mergeCell ref="J55:AF55"/>
    <mergeCell ref="AG55:AM55"/>
    <mergeCell ref="AN55:AP5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L33:P33"/>
    <mergeCell ref="W33:AE33"/>
    <mergeCell ref="AK33:AO33"/>
    <mergeCell ref="X35:AB35"/>
    <mergeCell ref="AK35:AO35"/>
    <mergeCell ref="L45:AO4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</mergeCells>
  <hyperlinks>
    <hyperlink ref="A55" location="'SO101 - Oprava chodníků p...'!C2" display="/"/>
    <hyperlink ref="A56" location="'SO102 - Vybudování přístu...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abSelected="1" topLeftCell="A83" workbookViewId="0">
      <selection activeCell="Y92" sqref="Y9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30" customWidth="1"/>
    <col min="10" max="11" width="20.16406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1:46" ht="36.950000000000003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92</v>
      </c>
    </row>
    <row r="3" spans="1:46" ht="6.95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89</v>
      </c>
    </row>
    <row r="4" spans="1:46" ht="24.95" customHeight="1">
      <c r="B4" s="6"/>
      <c r="D4" s="134" t="s">
        <v>96</v>
      </c>
      <c r="L4" s="6"/>
      <c r="M4" s="135" t="s">
        <v>10</v>
      </c>
      <c r="AT4" s="3" t="s">
        <v>4</v>
      </c>
    </row>
    <row r="5" spans="1:46" ht="6.95" customHeight="1">
      <c r="B5" s="6"/>
      <c r="L5" s="6"/>
    </row>
    <row r="6" spans="1:46" ht="12" customHeight="1">
      <c r="B6" s="6"/>
      <c r="D6" s="136" t="s">
        <v>16</v>
      </c>
      <c r="L6" s="6"/>
    </row>
    <row r="7" spans="1:46" ht="16.5" customHeight="1">
      <c r="B7" s="6"/>
      <c r="E7" s="137" t="str">
        <f>'Rekapitulace stavby'!K6</f>
        <v>Rekonstrukce chodníků na pozemku p.č.1727/25 v k.ú.Bílina</v>
      </c>
      <c r="F7" s="138"/>
      <c r="G7" s="138"/>
      <c r="H7" s="138"/>
      <c r="L7" s="6"/>
    </row>
    <row r="8" spans="1:46" s="36" customFormat="1" ht="12" customHeight="1">
      <c r="A8" s="28"/>
      <c r="B8" s="35"/>
      <c r="C8" s="28"/>
      <c r="D8" s="136" t="s">
        <v>97</v>
      </c>
      <c r="E8" s="28"/>
      <c r="F8" s="28"/>
      <c r="G8" s="28"/>
      <c r="H8" s="28"/>
      <c r="I8" s="139"/>
      <c r="J8" s="28"/>
      <c r="K8" s="28"/>
      <c r="L8" s="140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36" customFormat="1" ht="27" customHeight="1">
      <c r="A9" s="28"/>
      <c r="B9" s="35"/>
      <c r="C9" s="28"/>
      <c r="D9" s="28"/>
      <c r="E9" s="141" t="s">
        <v>98</v>
      </c>
      <c r="F9" s="142"/>
      <c r="G9" s="142"/>
      <c r="H9" s="142"/>
      <c r="I9" s="139"/>
      <c r="J9" s="28"/>
      <c r="K9" s="28"/>
      <c r="L9" s="14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6" customFormat="1">
      <c r="A10" s="28"/>
      <c r="B10" s="35"/>
      <c r="C10" s="28"/>
      <c r="D10" s="28"/>
      <c r="E10" s="28"/>
      <c r="F10" s="28"/>
      <c r="G10" s="28"/>
      <c r="H10" s="28"/>
      <c r="I10" s="139"/>
      <c r="J10" s="28"/>
      <c r="K10" s="28"/>
      <c r="L10" s="14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6" customFormat="1" ht="12" customHeight="1">
      <c r="A11" s="28"/>
      <c r="B11" s="35"/>
      <c r="C11" s="28"/>
      <c r="D11" s="136" t="s">
        <v>18</v>
      </c>
      <c r="E11" s="28"/>
      <c r="F11" s="143" t="s">
        <v>19</v>
      </c>
      <c r="G11" s="28"/>
      <c r="H11" s="28"/>
      <c r="I11" s="144" t="s">
        <v>20</v>
      </c>
      <c r="J11" s="143" t="s">
        <v>32</v>
      </c>
      <c r="K11" s="28"/>
      <c r="L11" s="14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6" customFormat="1" ht="12" customHeight="1">
      <c r="A12" s="28"/>
      <c r="B12" s="35"/>
      <c r="C12" s="28"/>
      <c r="D12" s="136" t="s">
        <v>22</v>
      </c>
      <c r="E12" s="28"/>
      <c r="F12" s="143" t="s">
        <v>23</v>
      </c>
      <c r="G12" s="28"/>
      <c r="H12" s="28"/>
      <c r="I12" s="144" t="s">
        <v>24</v>
      </c>
      <c r="J12" s="145" t="str">
        <f>'Rekapitulace stavby'!AN8</f>
        <v>3. 7. 2019</v>
      </c>
      <c r="K12" s="28"/>
      <c r="L12" s="14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6" customFormat="1" ht="10.9" customHeight="1">
      <c r="A13" s="28"/>
      <c r="B13" s="35"/>
      <c r="C13" s="28"/>
      <c r="D13" s="28"/>
      <c r="E13" s="28"/>
      <c r="F13" s="28"/>
      <c r="G13" s="28"/>
      <c r="H13" s="28"/>
      <c r="I13" s="139"/>
      <c r="J13" s="28"/>
      <c r="K13" s="28"/>
      <c r="L13" s="14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6" customFormat="1" ht="12" customHeight="1">
      <c r="A14" s="28"/>
      <c r="B14" s="35"/>
      <c r="C14" s="28"/>
      <c r="D14" s="136" t="s">
        <v>30</v>
      </c>
      <c r="E14" s="28"/>
      <c r="F14" s="28"/>
      <c r="G14" s="28"/>
      <c r="H14" s="28"/>
      <c r="I14" s="144" t="s">
        <v>31</v>
      </c>
      <c r="J14" s="143" t="s">
        <v>32</v>
      </c>
      <c r="K14" s="28"/>
      <c r="L14" s="14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6" customFormat="1" ht="18" customHeight="1">
      <c r="A15" s="28"/>
      <c r="B15" s="35"/>
      <c r="C15" s="28"/>
      <c r="D15" s="28"/>
      <c r="E15" s="143" t="s">
        <v>33</v>
      </c>
      <c r="F15" s="28"/>
      <c r="G15" s="28"/>
      <c r="H15" s="28"/>
      <c r="I15" s="144" t="s">
        <v>34</v>
      </c>
      <c r="J15" s="143" t="s">
        <v>32</v>
      </c>
      <c r="K15" s="28"/>
      <c r="L15" s="14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6" customFormat="1" ht="6.95" customHeight="1">
      <c r="A16" s="28"/>
      <c r="B16" s="35"/>
      <c r="C16" s="28"/>
      <c r="D16" s="28"/>
      <c r="E16" s="28"/>
      <c r="F16" s="28"/>
      <c r="G16" s="28"/>
      <c r="H16" s="28"/>
      <c r="I16" s="139"/>
      <c r="J16" s="28"/>
      <c r="K16" s="28"/>
      <c r="L16" s="14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6" customFormat="1" ht="12" customHeight="1">
      <c r="A17" s="28"/>
      <c r="B17" s="35"/>
      <c r="C17" s="28"/>
      <c r="D17" s="136" t="s">
        <v>35</v>
      </c>
      <c r="E17" s="28"/>
      <c r="F17" s="28"/>
      <c r="G17" s="28"/>
      <c r="H17" s="28"/>
      <c r="I17" s="144" t="s">
        <v>31</v>
      </c>
      <c r="J17" s="21" t="str">
        <f>'Rekapitulace stavby'!AN13</f>
        <v>Vyplň údaj</v>
      </c>
      <c r="K17" s="28"/>
      <c r="L17" s="14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6" customFormat="1" ht="18" customHeight="1">
      <c r="A18" s="28"/>
      <c r="B18" s="35"/>
      <c r="C18" s="28"/>
      <c r="D18" s="28"/>
      <c r="E18" s="146" t="str">
        <f>'Rekapitulace stavby'!E14</f>
        <v>Vyplň údaj</v>
      </c>
      <c r="F18" s="147"/>
      <c r="G18" s="147"/>
      <c r="H18" s="147"/>
      <c r="I18" s="144" t="s">
        <v>34</v>
      </c>
      <c r="J18" s="21" t="str">
        <f>'Rekapitulace stavby'!AN14</f>
        <v>Vyplň údaj</v>
      </c>
      <c r="K18" s="28"/>
      <c r="L18" s="14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6" customFormat="1" ht="6.95" customHeight="1">
      <c r="A19" s="28"/>
      <c r="B19" s="35"/>
      <c r="C19" s="28"/>
      <c r="D19" s="28"/>
      <c r="E19" s="28"/>
      <c r="F19" s="28"/>
      <c r="G19" s="28"/>
      <c r="H19" s="28"/>
      <c r="I19" s="139"/>
      <c r="J19" s="28"/>
      <c r="K19" s="28"/>
      <c r="L19" s="14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6" customFormat="1" ht="12" customHeight="1">
      <c r="A20" s="28"/>
      <c r="B20" s="35"/>
      <c r="C20" s="28"/>
      <c r="D20" s="136" t="s">
        <v>37</v>
      </c>
      <c r="E20" s="28"/>
      <c r="F20" s="28"/>
      <c r="G20" s="28"/>
      <c r="H20" s="28"/>
      <c r="I20" s="144" t="s">
        <v>31</v>
      </c>
      <c r="J20" s="143" t="s">
        <v>32</v>
      </c>
      <c r="K20" s="28"/>
      <c r="L20" s="14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6" customFormat="1" ht="18" customHeight="1">
      <c r="A21" s="28"/>
      <c r="B21" s="35"/>
      <c r="C21" s="28"/>
      <c r="D21" s="28"/>
      <c r="E21" s="143" t="s">
        <v>38</v>
      </c>
      <c r="F21" s="28"/>
      <c r="G21" s="28"/>
      <c r="H21" s="28"/>
      <c r="I21" s="144" t="s">
        <v>34</v>
      </c>
      <c r="J21" s="143" t="s">
        <v>32</v>
      </c>
      <c r="K21" s="28"/>
      <c r="L21" s="14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6" customFormat="1" ht="6.95" customHeight="1">
      <c r="A22" s="28"/>
      <c r="B22" s="35"/>
      <c r="C22" s="28"/>
      <c r="D22" s="28"/>
      <c r="E22" s="28"/>
      <c r="F22" s="28"/>
      <c r="G22" s="28"/>
      <c r="H22" s="28"/>
      <c r="I22" s="139"/>
      <c r="J22" s="28"/>
      <c r="K22" s="28"/>
      <c r="L22" s="14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6" customFormat="1" ht="12" customHeight="1">
      <c r="A23" s="28"/>
      <c r="B23" s="35"/>
      <c r="C23" s="28"/>
      <c r="D23" s="136" t="s">
        <v>40</v>
      </c>
      <c r="E23" s="28"/>
      <c r="F23" s="28"/>
      <c r="G23" s="28"/>
      <c r="H23" s="28"/>
      <c r="I23" s="144" t="s">
        <v>31</v>
      </c>
      <c r="J23" s="143" t="s">
        <v>41</v>
      </c>
      <c r="K23" s="28"/>
      <c r="L23" s="14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6" customFormat="1" ht="18" customHeight="1">
      <c r="A24" s="28"/>
      <c r="B24" s="35"/>
      <c r="C24" s="28"/>
      <c r="D24" s="28"/>
      <c r="E24" s="143" t="s">
        <v>42</v>
      </c>
      <c r="F24" s="28"/>
      <c r="G24" s="28"/>
      <c r="H24" s="28"/>
      <c r="I24" s="144" t="s">
        <v>34</v>
      </c>
      <c r="J24" s="143" t="s">
        <v>32</v>
      </c>
      <c r="K24" s="28"/>
      <c r="L24" s="14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6" customFormat="1" ht="6.95" customHeight="1">
      <c r="A25" s="28"/>
      <c r="B25" s="35"/>
      <c r="C25" s="28"/>
      <c r="D25" s="28"/>
      <c r="E25" s="28"/>
      <c r="F25" s="28"/>
      <c r="G25" s="28"/>
      <c r="H25" s="28"/>
      <c r="I25" s="139"/>
      <c r="J25" s="28"/>
      <c r="K25" s="28"/>
      <c r="L25" s="14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6" customFormat="1" ht="12" customHeight="1">
      <c r="A26" s="28"/>
      <c r="B26" s="35"/>
      <c r="C26" s="28"/>
      <c r="D26" s="136" t="s">
        <v>43</v>
      </c>
      <c r="E26" s="28"/>
      <c r="F26" s="28"/>
      <c r="G26" s="28"/>
      <c r="H26" s="28"/>
      <c r="I26" s="139"/>
      <c r="J26" s="28"/>
      <c r="K26" s="28"/>
      <c r="L26" s="14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153" customFormat="1" ht="16.5" customHeight="1">
      <c r="A27" s="148"/>
      <c r="B27" s="149"/>
      <c r="C27" s="148"/>
      <c r="D27" s="148"/>
      <c r="E27" s="150" t="s">
        <v>32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pans="1:31" s="36" customFormat="1" ht="6.95" customHeight="1">
      <c r="A28" s="28"/>
      <c r="B28" s="35"/>
      <c r="C28" s="28"/>
      <c r="D28" s="28"/>
      <c r="E28" s="28"/>
      <c r="F28" s="28"/>
      <c r="G28" s="28"/>
      <c r="H28" s="28"/>
      <c r="I28" s="139"/>
      <c r="J28" s="28"/>
      <c r="K28" s="28"/>
      <c r="L28" s="14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36" customFormat="1" ht="6.95" customHeight="1">
      <c r="A29" s="28"/>
      <c r="B29" s="35"/>
      <c r="C29" s="28"/>
      <c r="D29" s="154"/>
      <c r="E29" s="154"/>
      <c r="F29" s="154"/>
      <c r="G29" s="154"/>
      <c r="H29" s="154"/>
      <c r="I29" s="155"/>
      <c r="J29" s="154"/>
      <c r="K29" s="154"/>
      <c r="L29" s="140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36" customFormat="1" ht="25.35" customHeight="1">
      <c r="A30" s="28"/>
      <c r="B30" s="35"/>
      <c r="C30" s="28"/>
      <c r="D30" s="156" t="s">
        <v>45</v>
      </c>
      <c r="E30" s="28"/>
      <c r="F30" s="28"/>
      <c r="G30" s="28"/>
      <c r="H30" s="28"/>
      <c r="I30" s="139"/>
      <c r="J30" s="157">
        <f>ROUND(J87, 2)</f>
        <v>0</v>
      </c>
      <c r="K30" s="28"/>
      <c r="L30" s="14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6" customFormat="1" ht="6.95" customHeight="1">
      <c r="A31" s="28"/>
      <c r="B31" s="35"/>
      <c r="C31" s="28"/>
      <c r="D31" s="154"/>
      <c r="E31" s="154"/>
      <c r="F31" s="154"/>
      <c r="G31" s="154"/>
      <c r="H31" s="154"/>
      <c r="I31" s="155"/>
      <c r="J31" s="154"/>
      <c r="K31" s="154"/>
      <c r="L31" s="14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6" customFormat="1" ht="14.45" customHeight="1">
      <c r="A32" s="28"/>
      <c r="B32" s="35"/>
      <c r="C32" s="28"/>
      <c r="D32" s="28"/>
      <c r="E32" s="28"/>
      <c r="F32" s="158" t="s">
        <v>47</v>
      </c>
      <c r="G32" s="28"/>
      <c r="H32" s="28"/>
      <c r="I32" s="159" t="s">
        <v>46</v>
      </c>
      <c r="J32" s="158" t="s">
        <v>48</v>
      </c>
      <c r="K32" s="28"/>
      <c r="L32" s="14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6" customFormat="1" ht="14.45" customHeight="1">
      <c r="A33" s="28"/>
      <c r="B33" s="35"/>
      <c r="C33" s="28"/>
      <c r="D33" s="160" t="s">
        <v>49</v>
      </c>
      <c r="E33" s="136" t="s">
        <v>50</v>
      </c>
      <c r="F33" s="161">
        <f>ROUND((SUM(BE87:BE188)),  2)</f>
        <v>0</v>
      </c>
      <c r="G33" s="28"/>
      <c r="H33" s="28"/>
      <c r="I33" s="162">
        <v>0.21</v>
      </c>
      <c r="J33" s="161">
        <f>ROUND(((SUM(BE87:BE188))*I33),  2)</f>
        <v>0</v>
      </c>
      <c r="K33" s="28"/>
      <c r="L33" s="14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6" customFormat="1" ht="14.45" customHeight="1">
      <c r="A34" s="28"/>
      <c r="B34" s="35"/>
      <c r="C34" s="28"/>
      <c r="D34" s="28"/>
      <c r="E34" s="136" t="s">
        <v>51</v>
      </c>
      <c r="F34" s="161">
        <f>ROUND((SUM(BF87:BF188)),  2)</f>
        <v>0</v>
      </c>
      <c r="G34" s="28"/>
      <c r="H34" s="28"/>
      <c r="I34" s="162">
        <v>0.15</v>
      </c>
      <c r="J34" s="161">
        <f>ROUND(((SUM(BF87:BF188))*I34),  2)</f>
        <v>0</v>
      </c>
      <c r="K34" s="28"/>
      <c r="L34" s="14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6" customFormat="1" ht="14.45" hidden="1" customHeight="1">
      <c r="A35" s="28"/>
      <c r="B35" s="35"/>
      <c r="C35" s="28"/>
      <c r="D35" s="28"/>
      <c r="E35" s="136" t="s">
        <v>52</v>
      </c>
      <c r="F35" s="161">
        <f>ROUND((SUM(BG87:BG188)),  2)</f>
        <v>0</v>
      </c>
      <c r="G35" s="28"/>
      <c r="H35" s="28"/>
      <c r="I35" s="162">
        <v>0.21</v>
      </c>
      <c r="J35" s="161">
        <f>0</f>
        <v>0</v>
      </c>
      <c r="K35" s="28"/>
      <c r="L35" s="14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6" customFormat="1" ht="14.45" hidden="1" customHeight="1">
      <c r="A36" s="28"/>
      <c r="B36" s="35"/>
      <c r="C36" s="28"/>
      <c r="D36" s="28"/>
      <c r="E36" s="136" t="s">
        <v>53</v>
      </c>
      <c r="F36" s="161">
        <f>ROUND((SUM(BH87:BH188)),  2)</f>
        <v>0</v>
      </c>
      <c r="G36" s="28"/>
      <c r="H36" s="28"/>
      <c r="I36" s="162">
        <v>0.15</v>
      </c>
      <c r="J36" s="161">
        <f>0</f>
        <v>0</v>
      </c>
      <c r="K36" s="28"/>
      <c r="L36" s="14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6" customFormat="1" ht="14.45" hidden="1" customHeight="1">
      <c r="A37" s="28"/>
      <c r="B37" s="35"/>
      <c r="C37" s="28"/>
      <c r="D37" s="28"/>
      <c r="E37" s="136" t="s">
        <v>54</v>
      </c>
      <c r="F37" s="161">
        <f>ROUND((SUM(BI87:BI188)),  2)</f>
        <v>0</v>
      </c>
      <c r="G37" s="28"/>
      <c r="H37" s="28"/>
      <c r="I37" s="162">
        <v>0</v>
      </c>
      <c r="J37" s="161">
        <f>0</f>
        <v>0</v>
      </c>
      <c r="K37" s="28"/>
      <c r="L37" s="14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6" customFormat="1" ht="6.95" customHeight="1">
      <c r="A38" s="28"/>
      <c r="B38" s="35"/>
      <c r="C38" s="28"/>
      <c r="D38" s="28"/>
      <c r="E38" s="28"/>
      <c r="F38" s="28"/>
      <c r="G38" s="28"/>
      <c r="H38" s="28"/>
      <c r="I38" s="139"/>
      <c r="J38" s="28"/>
      <c r="K38" s="28"/>
      <c r="L38" s="14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6" customFormat="1" ht="25.35" customHeight="1">
      <c r="A39" s="28"/>
      <c r="B39" s="35"/>
      <c r="C39" s="163"/>
      <c r="D39" s="164" t="s">
        <v>55</v>
      </c>
      <c r="E39" s="165"/>
      <c r="F39" s="165"/>
      <c r="G39" s="166" t="s">
        <v>56</v>
      </c>
      <c r="H39" s="167" t="s">
        <v>57</v>
      </c>
      <c r="I39" s="168"/>
      <c r="J39" s="169">
        <f>SUM(J30:J37)</f>
        <v>0</v>
      </c>
      <c r="K39" s="170"/>
      <c r="L39" s="14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6" customFormat="1" ht="14.45" customHeight="1">
      <c r="A40" s="28"/>
      <c r="B40" s="171"/>
      <c r="C40" s="172"/>
      <c r="D40" s="172"/>
      <c r="E40" s="172"/>
      <c r="F40" s="172"/>
      <c r="G40" s="172"/>
      <c r="H40" s="172"/>
      <c r="I40" s="173"/>
      <c r="J40" s="172"/>
      <c r="K40" s="172"/>
      <c r="L40" s="14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4" spans="1:31" s="36" customFormat="1" ht="6.95" customHeight="1">
      <c r="A44" s="28"/>
      <c r="B44" s="174"/>
      <c r="C44" s="175"/>
      <c r="D44" s="175"/>
      <c r="E44" s="175"/>
      <c r="F44" s="175"/>
      <c r="G44" s="175"/>
      <c r="H44" s="175"/>
      <c r="I44" s="176"/>
      <c r="J44" s="175"/>
      <c r="K44" s="175"/>
      <c r="L44" s="140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36" customFormat="1" ht="24.95" customHeight="1">
      <c r="A45" s="28"/>
      <c r="B45" s="29"/>
      <c r="C45" s="9" t="s">
        <v>99</v>
      </c>
      <c r="D45" s="30"/>
      <c r="E45" s="30"/>
      <c r="F45" s="30"/>
      <c r="G45" s="30"/>
      <c r="H45" s="30"/>
      <c r="I45" s="139"/>
      <c r="J45" s="30"/>
      <c r="K45" s="30"/>
      <c r="L45" s="140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36" customFormat="1" ht="6.95" customHeight="1">
      <c r="A46" s="28"/>
      <c r="B46" s="29"/>
      <c r="C46" s="30"/>
      <c r="D46" s="30"/>
      <c r="E46" s="30"/>
      <c r="F46" s="30"/>
      <c r="G46" s="30"/>
      <c r="H46" s="30"/>
      <c r="I46" s="139"/>
      <c r="J46" s="30"/>
      <c r="K46" s="30"/>
      <c r="L46" s="140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36" customFormat="1" ht="12" customHeight="1">
      <c r="A47" s="28"/>
      <c r="B47" s="29"/>
      <c r="C47" s="19" t="s">
        <v>16</v>
      </c>
      <c r="D47" s="30"/>
      <c r="E47" s="30"/>
      <c r="F47" s="30"/>
      <c r="G47" s="30"/>
      <c r="H47" s="30"/>
      <c r="I47" s="139"/>
      <c r="J47" s="30"/>
      <c r="K47" s="30"/>
      <c r="L47" s="140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s="36" customFormat="1" ht="16.5" customHeight="1">
      <c r="A48" s="28"/>
      <c r="B48" s="29"/>
      <c r="C48" s="30"/>
      <c r="D48" s="30"/>
      <c r="E48" s="177" t="str">
        <f>E7</f>
        <v>Rekonstrukce chodníků na pozemku p.č.1727/25 v k.ú.Bílina</v>
      </c>
      <c r="F48" s="178"/>
      <c r="G48" s="178"/>
      <c r="H48" s="178"/>
      <c r="I48" s="139"/>
      <c r="J48" s="30"/>
      <c r="K48" s="30"/>
      <c r="L48" s="140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47" s="36" customFormat="1" ht="12" customHeight="1">
      <c r="A49" s="28"/>
      <c r="B49" s="29"/>
      <c r="C49" s="19" t="s">
        <v>97</v>
      </c>
      <c r="D49" s="30"/>
      <c r="E49" s="30"/>
      <c r="F49" s="30"/>
      <c r="G49" s="30"/>
      <c r="H49" s="30"/>
      <c r="I49" s="139"/>
      <c r="J49" s="30"/>
      <c r="K49" s="30"/>
      <c r="L49" s="140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47" s="36" customFormat="1" ht="27" customHeight="1">
      <c r="A50" s="28"/>
      <c r="B50" s="29"/>
      <c r="C50" s="30"/>
      <c r="D50" s="30"/>
      <c r="E50" s="66" t="str">
        <f>E9</f>
        <v>SO102 - Vybudování přístupového chodníku ke vchodům bytového domu v ulici Pivovarská 695-696</v>
      </c>
      <c r="F50" s="179"/>
      <c r="G50" s="179"/>
      <c r="H50" s="179"/>
      <c r="I50" s="139"/>
      <c r="J50" s="30"/>
      <c r="K50" s="30"/>
      <c r="L50" s="140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47" s="36" customFormat="1" ht="6.95" customHeight="1">
      <c r="A51" s="28"/>
      <c r="B51" s="29"/>
      <c r="C51" s="30"/>
      <c r="D51" s="30"/>
      <c r="E51" s="30"/>
      <c r="F51" s="30"/>
      <c r="G51" s="30"/>
      <c r="H51" s="30"/>
      <c r="I51" s="139"/>
      <c r="J51" s="30"/>
      <c r="K51" s="30"/>
      <c r="L51" s="140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47" s="36" customFormat="1" ht="12" customHeight="1">
      <c r="A52" s="28"/>
      <c r="B52" s="29"/>
      <c r="C52" s="19" t="s">
        <v>22</v>
      </c>
      <c r="D52" s="30"/>
      <c r="E52" s="30"/>
      <c r="F52" s="20" t="str">
        <f>F12</f>
        <v>Bílina, okr.Teplice</v>
      </c>
      <c r="G52" s="30"/>
      <c r="H52" s="30"/>
      <c r="I52" s="144" t="s">
        <v>24</v>
      </c>
      <c r="J52" s="180" t="str">
        <f>IF(J12="","",J12)</f>
        <v>3. 7. 2019</v>
      </c>
      <c r="K52" s="30"/>
      <c r="L52" s="140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47" s="36" customFormat="1" ht="6.95" customHeight="1">
      <c r="A53" s="28"/>
      <c r="B53" s="29"/>
      <c r="C53" s="30"/>
      <c r="D53" s="30"/>
      <c r="E53" s="30"/>
      <c r="F53" s="30"/>
      <c r="G53" s="30"/>
      <c r="H53" s="30"/>
      <c r="I53" s="139"/>
      <c r="J53" s="30"/>
      <c r="K53" s="30"/>
      <c r="L53" s="140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47" s="36" customFormat="1" ht="43.15" customHeight="1">
      <c r="A54" s="28"/>
      <c r="B54" s="29"/>
      <c r="C54" s="19" t="s">
        <v>30</v>
      </c>
      <c r="D54" s="30"/>
      <c r="E54" s="30"/>
      <c r="F54" s="20" t="str">
        <f>E15</f>
        <v>Město Bílina, Břežánská 50/4, Bílina</v>
      </c>
      <c r="G54" s="30"/>
      <c r="H54" s="30"/>
      <c r="I54" s="144" t="s">
        <v>37</v>
      </c>
      <c r="J54" s="181" t="str">
        <f>E21</f>
        <v>PS projekty s.r.o.,Revoluční 5, Teplice</v>
      </c>
      <c r="K54" s="30"/>
      <c r="L54" s="140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47" s="36" customFormat="1" ht="43.15" customHeight="1">
      <c r="A55" s="28"/>
      <c r="B55" s="29"/>
      <c r="C55" s="19" t="s">
        <v>35</v>
      </c>
      <c r="D55" s="30"/>
      <c r="E55" s="30"/>
      <c r="F55" s="20" t="str">
        <f>IF(E18="","",E18)</f>
        <v>Vyplň údaj</v>
      </c>
      <c r="G55" s="30"/>
      <c r="H55" s="30"/>
      <c r="I55" s="144" t="s">
        <v>40</v>
      </c>
      <c r="J55" s="181" t="str">
        <f>E24</f>
        <v>Zbyněk Jarolím-STAVINVEST,J.Hory 1639/17,Teplice</v>
      </c>
      <c r="K55" s="30"/>
      <c r="L55" s="140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7" s="36" customFormat="1" ht="10.35" customHeight="1">
      <c r="A56" s="28"/>
      <c r="B56" s="29"/>
      <c r="C56" s="30"/>
      <c r="D56" s="30"/>
      <c r="E56" s="30"/>
      <c r="F56" s="30"/>
      <c r="G56" s="30"/>
      <c r="H56" s="30"/>
      <c r="I56" s="139"/>
      <c r="J56" s="30"/>
      <c r="K56" s="30"/>
      <c r="L56" s="140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47" s="36" customFormat="1" ht="29.25" customHeight="1">
      <c r="A57" s="28"/>
      <c r="B57" s="29"/>
      <c r="C57" s="182" t="s">
        <v>100</v>
      </c>
      <c r="D57" s="183"/>
      <c r="E57" s="183"/>
      <c r="F57" s="183"/>
      <c r="G57" s="183"/>
      <c r="H57" s="183"/>
      <c r="I57" s="184"/>
      <c r="J57" s="185" t="s">
        <v>101</v>
      </c>
      <c r="K57" s="183"/>
      <c r="L57" s="140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47" s="36" customFormat="1" ht="10.35" customHeight="1">
      <c r="A58" s="28"/>
      <c r="B58" s="29"/>
      <c r="C58" s="30"/>
      <c r="D58" s="30"/>
      <c r="E58" s="30"/>
      <c r="F58" s="30"/>
      <c r="G58" s="30"/>
      <c r="H58" s="30"/>
      <c r="I58" s="139"/>
      <c r="J58" s="30"/>
      <c r="K58" s="30"/>
      <c r="L58" s="140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47" s="36" customFormat="1" ht="22.9" customHeight="1">
      <c r="A59" s="28"/>
      <c r="B59" s="29"/>
      <c r="C59" s="186" t="s">
        <v>77</v>
      </c>
      <c r="D59" s="30"/>
      <c r="E59" s="30"/>
      <c r="F59" s="30"/>
      <c r="G59" s="30"/>
      <c r="H59" s="30"/>
      <c r="I59" s="139"/>
      <c r="J59" s="187">
        <f>J87</f>
        <v>0</v>
      </c>
      <c r="K59" s="30"/>
      <c r="L59" s="140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U59" s="3" t="s">
        <v>102</v>
      </c>
    </row>
    <row r="60" spans="1:47" s="188" customFormat="1" ht="24.95" customHeight="1">
      <c r="B60" s="189"/>
      <c r="C60" s="190"/>
      <c r="D60" s="191" t="s">
        <v>103</v>
      </c>
      <c r="E60" s="192"/>
      <c r="F60" s="192"/>
      <c r="G60" s="192"/>
      <c r="H60" s="192"/>
      <c r="I60" s="193"/>
      <c r="J60" s="194">
        <f>J88</f>
        <v>0</v>
      </c>
      <c r="K60" s="190"/>
      <c r="L60" s="195"/>
    </row>
    <row r="61" spans="1:47" s="196" customFormat="1" ht="19.899999999999999" customHeight="1">
      <c r="B61" s="197"/>
      <c r="C61" s="198"/>
      <c r="D61" s="199" t="s">
        <v>104</v>
      </c>
      <c r="E61" s="200"/>
      <c r="F61" s="200"/>
      <c r="G61" s="200"/>
      <c r="H61" s="200"/>
      <c r="I61" s="201"/>
      <c r="J61" s="202">
        <f>J89</f>
        <v>0</v>
      </c>
      <c r="K61" s="198"/>
      <c r="L61" s="203"/>
    </row>
    <row r="62" spans="1:47" s="196" customFormat="1" ht="19.899999999999999" customHeight="1">
      <c r="B62" s="197"/>
      <c r="C62" s="198"/>
      <c r="D62" s="199" t="s">
        <v>105</v>
      </c>
      <c r="E62" s="200"/>
      <c r="F62" s="200"/>
      <c r="G62" s="200"/>
      <c r="H62" s="200"/>
      <c r="I62" s="201"/>
      <c r="J62" s="202">
        <f>J127</f>
        <v>0</v>
      </c>
      <c r="K62" s="198"/>
      <c r="L62" s="203"/>
    </row>
    <row r="63" spans="1:47" s="196" customFormat="1" ht="19.899999999999999" customHeight="1">
      <c r="B63" s="197"/>
      <c r="C63" s="198"/>
      <c r="D63" s="199" t="s">
        <v>106</v>
      </c>
      <c r="E63" s="200"/>
      <c r="F63" s="200"/>
      <c r="G63" s="200"/>
      <c r="H63" s="200"/>
      <c r="I63" s="201"/>
      <c r="J63" s="202">
        <f>J135</f>
        <v>0</v>
      </c>
      <c r="K63" s="198"/>
      <c r="L63" s="203"/>
    </row>
    <row r="64" spans="1:47" s="196" customFormat="1" ht="19.899999999999999" customHeight="1">
      <c r="B64" s="197"/>
      <c r="C64" s="198"/>
      <c r="D64" s="199" t="s">
        <v>107</v>
      </c>
      <c r="E64" s="200"/>
      <c r="F64" s="200"/>
      <c r="G64" s="200"/>
      <c r="H64" s="200"/>
      <c r="I64" s="201"/>
      <c r="J64" s="202">
        <f>J139</f>
        <v>0</v>
      </c>
      <c r="K64" s="198"/>
      <c r="L64" s="203"/>
    </row>
    <row r="65" spans="1:31" s="196" customFormat="1" ht="19.899999999999999" customHeight="1">
      <c r="B65" s="197"/>
      <c r="C65" s="198"/>
      <c r="D65" s="199" t="s">
        <v>108</v>
      </c>
      <c r="E65" s="200"/>
      <c r="F65" s="200"/>
      <c r="G65" s="200"/>
      <c r="H65" s="200"/>
      <c r="I65" s="201"/>
      <c r="J65" s="202">
        <f>J151</f>
        <v>0</v>
      </c>
      <c r="K65" s="198"/>
      <c r="L65" s="203"/>
    </row>
    <row r="66" spans="1:31" s="196" customFormat="1" ht="19.899999999999999" customHeight="1">
      <c r="B66" s="197"/>
      <c r="C66" s="198"/>
      <c r="D66" s="199" t="s">
        <v>109</v>
      </c>
      <c r="E66" s="200"/>
      <c r="F66" s="200"/>
      <c r="G66" s="200"/>
      <c r="H66" s="200"/>
      <c r="I66" s="201"/>
      <c r="J66" s="202">
        <f>J168</f>
        <v>0</v>
      </c>
      <c r="K66" s="198"/>
      <c r="L66" s="203"/>
    </row>
    <row r="67" spans="1:31" s="196" customFormat="1" ht="19.899999999999999" customHeight="1">
      <c r="B67" s="197"/>
      <c r="C67" s="198"/>
      <c r="D67" s="199" t="s">
        <v>110</v>
      </c>
      <c r="E67" s="200"/>
      <c r="F67" s="200"/>
      <c r="G67" s="200"/>
      <c r="H67" s="200"/>
      <c r="I67" s="201"/>
      <c r="J67" s="202">
        <f>J187</f>
        <v>0</v>
      </c>
      <c r="K67" s="198"/>
      <c r="L67" s="203"/>
    </row>
    <row r="68" spans="1:31" s="36" customFormat="1" ht="21.75" customHeight="1">
      <c r="A68" s="28"/>
      <c r="B68" s="29"/>
      <c r="C68" s="30"/>
      <c r="D68" s="30"/>
      <c r="E68" s="30"/>
      <c r="F68" s="30"/>
      <c r="G68" s="30"/>
      <c r="H68" s="30"/>
      <c r="I68" s="139"/>
      <c r="J68" s="30"/>
      <c r="K68" s="30"/>
      <c r="L68" s="140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1:31" s="36" customFormat="1" ht="6.95" customHeight="1">
      <c r="A69" s="28"/>
      <c r="B69" s="54"/>
      <c r="C69" s="55"/>
      <c r="D69" s="55"/>
      <c r="E69" s="55"/>
      <c r="F69" s="55"/>
      <c r="G69" s="55"/>
      <c r="H69" s="55"/>
      <c r="I69" s="173"/>
      <c r="J69" s="55"/>
      <c r="K69" s="55"/>
      <c r="L69" s="140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3" spans="1:31" s="36" customFormat="1" ht="6.95" customHeight="1">
      <c r="A73" s="28"/>
      <c r="B73" s="56"/>
      <c r="C73" s="57"/>
      <c r="D73" s="57"/>
      <c r="E73" s="57"/>
      <c r="F73" s="57"/>
      <c r="G73" s="57"/>
      <c r="H73" s="57"/>
      <c r="I73" s="176"/>
      <c r="J73" s="57"/>
      <c r="K73" s="57"/>
      <c r="L73" s="140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s="36" customFormat="1" ht="24.95" customHeight="1">
      <c r="A74" s="28"/>
      <c r="B74" s="29"/>
      <c r="C74" s="9" t="s">
        <v>111</v>
      </c>
      <c r="D74" s="30"/>
      <c r="E74" s="30"/>
      <c r="F74" s="30"/>
      <c r="G74" s="30"/>
      <c r="H74" s="30"/>
      <c r="I74" s="139"/>
      <c r="J74" s="30"/>
      <c r="K74" s="30"/>
      <c r="L74" s="140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s="36" customFormat="1" ht="6.95" customHeight="1">
      <c r="A75" s="28"/>
      <c r="B75" s="29"/>
      <c r="C75" s="30"/>
      <c r="D75" s="30"/>
      <c r="E75" s="30"/>
      <c r="F75" s="30"/>
      <c r="G75" s="30"/>
      <c r="H75" s="30"/>
      <c r="I75" s="139"/>
      <c r="J75" s="30"/>
      <c r="K75" s="30"/>
      <c r="L75" s="140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s="36" customFormat="1" ht="12" customHeight="1">
      <c r="A76" s="28"/>
      <c r="B76" s="29"/>
      <c r="C76" s="19" t="s">
        <v>16</v>
      </c>
      <c r="D76" s="30"/>
      <c r="E76" s="30"/>
      <c r="F76" s="30"/>
      <c r="G76" s="30"/>
      <c r="H76" s="30"/>
      <c r="I76" s="139"/>
      <c r="J76" s="30"/>
      <c r="K76" s="30"/>
      <c r="L76" s="14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6" customFormat="1" ht="16.5" customHeight="1">
      <c r="A77" s="28"/>
      <c r="B77" s="29"/>
      <c r="C77" s="30"/>
      <c r="D77" s="30"/>
      <c r="E77" s="177" t="str">
        <f>E7</f>
        <v>Rekonstrukce chodníků na pozemku p.č.1727/25 v k.ú.Bílina</v>
      </c>
      <c r="F77" s="178"/>
      <c r="G77" s="178"/>
      <c r="H77" s="178"/>
      <c r="I77" s="139"/>
      <c r="J77" s="30"/>
      <c r="K77" s="30"/>
      <c r="L77" s="14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36" customFormat="1" ht="12" customHeight="1">
      <c r="A78" s="28"/>
      <c r="B78" s="29"/>
      <c r="C78" s="19" t="s">
        <v>97</v>
      </c>
      <c r="D78" s="30"/>
      <c r="E78" s="30"/>
      <c r="F78" s="30"/>
      <c r="G78" s="30"/>
      <c r="H78" s="30"/>
      <c r="I78" s="139"/>
      <c r="J78" s="30"/>
      <c r="K78" s="30"/>
      <c r="L78" s="140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s="36" customFormat="1" ht="27" customHeight="1">
      <c r="A79" s="28"/>
      <c r="B79" s="29"/>
      <c r="C79" s="30"/>
      <c r="D79" s="30"/>
      <c r="E79" s="66" t="str">
        <f>E9</f>
        <v>SO102 - Vybudování přístupového chodníku ke vchodům bytového domu v ulici Pivovarská 695-696</v>
      </c>
      <c r="F79" s="179"/>
      <c r="G79" s="179"/>
      <c r="H79" s="179"/>
      <c r="I79" s="139"/>
      <c r="J79" s="30"/>
      <c r="K79" s="30"/>
      <c r="L79" s="140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s="36" customFormat="1" ht="6.95" customHeight="1">
      <c r="A80" s="28"/>
      <c r="B80" s="29"/>
      <c r="C80" s="30"/>
      <c r="D80" s="30"/>
      <c r="E80" s="30"/>
      <c r="F80" s="30"/>
      <c r="G80" s="30"/>
      <c r="H80" s="30"/>
      <c r="I80" s="139"/>
      <c r="J80" s="30"/>
      <c r="K80" s="30"/>
      <c r="L80" s="140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5" s="36" customFormat="1" ht="12" customHeight="1">
      <c r="A81" s="28"/>
      <c r="B81" s="29"/>
      <c r="C81" s="19" t="s">
        <v>22</v>
      </c>
      <c r="D81" s="30"/>
      <c r="E81" s="30"/>
      <c r="F81" s="20" t="str">
        <f>F12</f>
        <v>Bílina, okr.Teplice</v>
      </c>
      <c r="G81" s="30"/>
      <c r="H81" s="30"/>
      <c r="I81" s="144" t="s">
        <v>24</v>
      </c>
      <c r="J81" s="180" t="str">
        <f>IF(J12="","",J12)</f>
        <v>3. 7. 2019</v>
      </c>
      <c r="K81" s="30"/>
      <c r="L81" s="14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65" s="36" customFormat="1" ht="6.95" customHeight="1">
      <c r="A82" s="28"/>
      <c r="B82" s="29"/>
      <c r="C82" s="30"/>
      <c r="D82" s="30"/>
      <c r="E82" s="30"/>
      <c r="F82" s="30"/>
      <c r="G82" s="30"/>
      <c r="H82" s="30"/>
      <c r="I82" s="139"/>
      <c r="J82" s="30"/>
      <c r="K82" s="30"/>
      <c r="L82" s="14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65" s="36" customFormat="1" ht="43.15" customHeight="1">
      <c r="A83" s="28"/>
      <c r="B83" s="29"/>
      <c r="C83" s="19" t="s">
        <v>30</v>
      </c>
      <c r="D83" s="30"/>
      <c r="E83" s="30"/>
      <c r="F83" s="20" t="str">
        <f>E15</f>
        <v>Město Bílina, Břežánská 50/4, Bílina</v>
      </c>
      <c r="G83" s="30"/>
      <c r="H83" s="30"/>
      <c r="I83" s="144" t="s">
        <v>37</v>
      </c>
      <c r="J83" s="181" t="str">
        <f>E21</f>
        <v>PS projekty s.r.o.,Revoluční 5, Teplice</v>
      </c>
      <c r="K83" s="30"/>
      <c r="L83" s="14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65" s="36" customFormat="1" ht="43.15" customHeight="1">
      <c r="A84" s="28"/>
      <c r="B84" s="29"/>
      <c r="C84" s="19" t="s">
        <v>35</v>
      </c>
      <c r="D84" s="30"/>
      <c r="E84" s="30"/>
      <c r="F84" s="20" t="str">
        <f>IF(E18="","",E18)</f>
        <v>Vyplň údaj</v>
      </c>
      <c r="G84" s="30"/>
      <c r="H84" s="30"/>
      <c r="I84" s="144" t="s">
        <v>40</v>
      </c>
      <c r="J84" s="181" t="str">
        <f>E24</f>
        <v>Zbyněk Jarolím-STAVINVEST,J.Hory 1639/17,Teplice</v>
      </c>
      <c r="K84" s="30"/>
      <c r="L84" s="14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65" s="36" customFormat="1" ht="10.35" customHeight="1">
      <c r="A85" s="28"/>
      <c r="B85" s="29"/>
      <c r="C85" s="30"/>
      <c r="D85" s="30"/>
      <c r="E85" s="30"/>
      <c r="F85" s="30"/>
      <c r="G85" s="30"/>
      <c r="H85" s="30"/>
      <c r="I85" s="139"/>
      <c r="J85" s="30"/>
      <c r="K85" s="30"/>
      <c r="L85" s="14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65" s="211" customFormat="1" ht="29.25" customHeight="1">
      <c r="A86" s="204"/>
      <c r="B86" s="205"/>
      <c r="C86" s="206" t="s">
        <v>112</v>
      </c>
      <c r="D86" s="207" t="s">
        <v>64</v>
      </c>
      <c r="E86" s="207" t="s">
        <v>60</v>
      </c>
      <c r="F86" s="207" t="s">
        <v>61</v>
      </c>
      <c r="G86" s="207" t="s">
        <v>113</v>
      </c>
      <c r="H86" s="207" t="s">
        <v>114</v>
      </c>
      <c r="I86" s="208" t="s">
        <v>115</v>
      </c>
      <c r="J86" s="207" t="s">
        <v>101</v>
      </c>
      <c r="K86" s="209" t="s">
        <v>116</v>
      </c>
      <c r="L86" s="210"/>
      <c r="M86" s="91" t="s">
        <v>32</v>
      </c>
      <c r="N86" s="92" t="s">
        <v>49</v>
      </c>
      <c r="O86" s="92" t="s">
        <v>117</v>
      </c>
      <c r="P86" s="92" t="s">
        <v>118</v>
      </c>
      <c r="Q86" s="92" t="s">
        <v>119</v>
      </c>
      <c r="R86" s="92" t="s">
        <v>120</v>
      </c>
      <c r="S86" s="92" t="s">
        <v>121</v>
      </c>
      <c r="T86" s="93" t="s">
        <v>122</v>
      </c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</row>
    <row r="87" spans="1:65" s="36" customFormat="1" ht="22.9" customHeight="1">
      <c r="A87" s="28"/>
      <c r="B87" s="29"/>
      <c r="C87" s="99" t="s">
        <v>123</v>
      </c>
      <c r="D87" s="30"/>
      <c r="E87" s="30"/>
      <c r="F87" s="30"/>
      <c r="G87" s="30"/>
      <c r="H87" s="30"/>
      <c r="I87" s="139"/>
      <c r="J87" s="212">
        <f>BK87</f>
        <v>0</v>
      </c>
      <c r="K87" s="30"/>
      <c r="L87" s="35"/>
      <c r="M87" s="94"/>
      <c r="N87" s="213"/>
      <c r="O87" s="95"/>
      <c r="P87" s="214">
        <f>P88</f>
        <v>0</v>
      </c>
      <c r="Q87" s="95"/>
      <c r="R87" s="214">
        <f>R88</f>
        <v>90.102443000000008</v>
      </c>
      <c r="S87" s="95"/>
      <c r="T87" s="215">
        <f>T88</f>
        <v>19.612400000000001</v>
      </c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T87" s="3" t="s">
        <v>78</v>
      </c>
      <c r="AU87" s="3" t="s">
        <v>102</v>
      </c>
      <c r="BK87" s="216">
        <f>BK88</f>
        <v>0</v>
      </c>
    </row>
    <row r="88" spans="1:65" s="217" customFormat="1" ht="25.9" customHeight="1">
      <c r="B88" s="218"/>
      <c r="C88" s="219"/>
      <c r="D88" s="220" t="s">
        <v>78</v>
      </c>
      <c r="E88" s="221" t="s">
        <v>124</v>
      </c>
      <c r="F88" s="221" t="s">
        <v>125</v>
      </c>
      <c r="G88" s="219"/>
      <c r="H88" s="219"/>
      <c r="I88" s="222"/>
      <c r="J88" s="223">
        <f>BK88</f>
        <v>0</v>
      </c>
      <c r="K88" s="219"/>
      <c r="L88" s="224"/>
      <c r="M88" s="225"/>
      <c r="N88" s="226"/>
      <c r="O88" s="226"/>
      <c r="P88" s="227">
        <f>P89+P127+P135+P139+P151+P168+P187</f>
        <v>0</v>
      </c>
      <c r="Q88" s="226"/>
      <c r="R88" s="227">
        <f>R89+R127+R135+R139+R151+R168+R187</f>
        <v>90.102443000000008</v>
      </c>
      <c r="S88" s="226"/>
      <c r="T88" s="228">
        <f>T89+T127+T135+T139+T151+T168+T187</f>
        <v>19.612400000000001</v>
      </c>
      <c r="AR88" s="229" t="s">
        <v>87</v>
      </c>
      <c r="AT88" s="230" t="s">
        <v>78</v>
      </c>
      <c r="AU88" s="230" t="s">
        <v>79</v>
      </c>
      <c r="AY88" s="229" t="s">
        <v>126</v>
      </c>
      <c r="BK88" s="231">
        <f>BK89+BK127+BK135+BK139+BK151+BK168+BK187</f>
        <v>0</v>
      </c>
    </row>
    <row r="89" spans="1:65" s="217" customFormat="1" ht="22.9" customHeight="1">
      <c r="B89" s="218"/>
      <c r="C89" s="219"/>
      <c r="D89" s="220" t="s">
        <v>78</v>
      </c>
      <c r="E89" s="232" t="s">
        <v>87</v>
      </c>
      <c r="F89" s="232" t="s">
        <v>127</v>
      </c>
      <c r="G89" s="219"/>
      <c r="H89" s="219"/>
      <c r="I89" s="222"/>
      <c r="J89" s="233">
        <f>BK89</f>
        <v>0</v>
      </c>
      <c r="K89" s="219"/>
      <c r="L89" s="224"/>
      <c r="M89" s="225"/>
      <c r="N89" s="226"/>
      <c r="O89" s="226"/>
      <c r="P89" s="227">
        <f>SUM(P90:P126)</f>
        <v>0</v>
      </c>
      <c r="Q89" s="226"/>
      <c r="R89" s="227">
        <f>SUM(R90:R126)</f>
        <v>6.7500000000000004E-4</v>
      </c>
      <c r="S89" s="226"/>
      <c r="T89" s="228">
        <f>SUM(T90:T126)</f>
        <v>0</v>
      </c>
      <c r="AR89" s="229" t="s">
        <v>87</v>
      </c>
      <c r="AT89" s="230" t="s">
        <v>78</v>
      </c>
      <c r="AU89" s="230" t="s">
        <v>87</v>
      </c>
      <c r="AY89" s="229" t="s">
        <v>126</v>
      </c>
      <c r="BK89" s="231">
        <f>SUM(BK90:BK126)</f>
        <v>0</v>
      </c>
    </row>
    <row r="90" spans="1:65" s="36" customFormat="1" ht="36" customHeight="1">
      <c r="A90" s="28"/>
      <c r="B90" s="29"/>
      <c r="C90" s="234" t="s">
        <v>87</v>
      </c>
      <c r="D90" s="234" t="s">
        <v>128</v>
      </c>
      <c r="E90" s="235" t="s">
        <v>129</v>
      </c>
      <c r="F90" s="236" t="s">
        <v>130</v>
      </c>
      <c r="G90" s="237" t="s">
        <v>131</v>
      </c>
      <c r="H90" s="238">
        <v>43.5</v>
      </c>
      <c r="I90" s="239"/>
      <c r="J90" s="240">
        <f>ROUND(I90*H90,2)</f>
        <v>0</v>
      </c>
      <c r="K90" s="236" t="s">
        <v>132</v>
      </c>
      <c r="L90" s="35"/>
      <c r="M90" s="241" t="s">
        <v>32</v>
      </c>
      <c r="N90" s="242" t="s">
        <v>50</v>
      </c>
      <c r="O90" s="83"/>
      <c r="P90" s="243">
        <f>O90*H90</f>
        <v>0</v>
      </c>
      <c r="Q90" s="243">
        <v>0</v>
      </c>
      <c r="R90" s="243">
        <f>Q90*H90</f>
        <v>0</v>
      </c>
      <c r="S90" s="243">
        <v>0</v>
      </c>
      <c r="T90" s="244">
        <f>S90*H90</f>
        <v>0</v>
      </c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R90" s="245" t="s">
        <v>133</v>
      </c>
      <c r="AT90" s="245" t="s">
        <v>128</v>
      </c>
      <c r="AU90" s="245" t="s">
        <v>89</v>
      </c>
      <c r="AY90" s="3" t="s">
        <v>126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3" t="s">
        <v>87</v>
      </c>
      <c r="BK90" s="246">
        <f>ROUND(I90*H90,2)</f>
        <v>0</v>
      </c>
      <c r="BL90" s="3" t="s">
        <v>133</v>
      </c>
      <c r="BM90" s="245" t="s">
        <v>134</v>
      </c>
    </row>
    <row r="91" spans="1:65" s="247" customFormat="1" ht="22.5">
      <c r="B91" s="248"/>
      <c r="C91" s="249"/>
      <c r="D91" s="250" t="s">
        <v>135</v>
      </c>
      <c r="E91" s="251" t="s">
        <v>32</v>
      </c>
      <c r="F91" s="252" t="s">
        <v>136</v>
      </c>
      <c r="G91" s="249"/>
      <c r="H91" s="253">
        <v>43.5</v>
      </c>
      <c r="I91" s="254"/>
      <c r="J91" s="249"/>
      <c r="K91" s="249"/>
      <c r="L91" s="255"/>
      <c r="M91" s="256"/>
      <c r="N91" s="257"/>
      <c r="O91" s="257"/>
      <c r="P91" s="257"/>
      <c r="Q91" s="257"/>
      <c r="R91" s="257"/>
      <c r="S91" s="257"/>
      <c r="T91" s="258"/>
      <c r="AT91" s="259" t="s">
        <v>135</v>
      </c>
      <c r="AU91" s="259" t="s">
        <v>89</v>
      </c>
      <c r="AV91" s="247" t="s">
        <v>89</v>
      </c>
      <c r="AW91" s="247" t="s">
        <v>39</v>
      </c>
      <c r="AX91" s="247" t="s">
        <v>79</v>
      </c>
      <c r="AY91" s="259" t="s">
        <v>126</v>
      </c>
    </row>
    <row r="92" spans="1:65" s="36" customFormat="1" ht="48" customHeight="1">
      <c r="A92" s="28"/>
      <c r="B92" s="29"/>
      <c r="C92" s="234" t="s">
        <v>89</v>
      </c>
      <c r="D92" s="234" t="s">
        <v>128</v>
      </c>
      <c r="E92" s="235" t="s">
        <v>137</v>
      </c>
      <c r="F92" s="236" t="s">
        <v>138</v>
      </c>
      <c r="G92" s="237" t="s">
        <v>131</v>
      </c>
      <c r="H92" s="238">
        <v>25</v>
      </c>
      <c r="I92" s="239"/>
      <c r="J92" s="240">
        <f>ROUND(I92*H92,2)</f>
        <v>0</v>
      </c>
      <c r="K92" s="236" t="s">
        <v>132</v>
      </c>
      <c r="L92" s="35"/>
      <c r="M92" s="241" t="s">
        <v>32</v>
      </c>
      <c r="N92" s="242" t="s">
        <v>50</v>
      </c>
      <c r="O92" s="83"/>
      <c r="P92" s="243">
        <f>O92*H92</f>
        <v>0</v>
      </c>
      <c r="Q92" s="243">
        <v>0</v>
      </c>
      <c r="R92" s="243">
        <f>Q92*H92</f>
        <v>0</v>
      </c>
      <c r="S92" s="243">
        <v>0</v>
      </c>
      <c r="T92" s="244">
        <f>S92*H92</f>
        <v>0</v>
      </c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R92" s="245" t="s">
        <v>133</v>
      </c>
      <c r="AT92" s="245" t="s">
        <v>128</v>
      </c>
      <c r="AU92" s="245" t="s">
        <v>89</v>
      </c>
      <c r="AY92" s="3" t="s">
        <v>126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3" t="s">
        <v>87</v>
      </c>
      <c r="BK92" s="246">
        <f>ROUND(I92*H92,2)</f>
        <v>0</v>
      </c>
      <c r="BL92" s="3" t="s">
        <v>133</v>
      </c>
      <c r="BM92" s="245" t="s">
        <v>139</v>
      </c>
    </row>
    <row r="93" spans="1:65" s="36" customFormat="1" ht="331.5">
      <c r="A93" s="28"/>
      <c r="B93" s="29"/>
      <c r="C93" s="30"/>
      <c r="D93" s="250" t="s">
        <v>140</v>
      </c>
      <c r="E93" s="30"/>
      <c r="F93" s="260" t="s">
        <v>141</v>
      </c>
      <c r="G93" s="30"/>
      <c r="H93" s="30"/>
      <c r="I93" s="139"/>
      <c r="J93" s="30"/>
      <c r="K93" s="30"/>
      <c r="L93" s="35"/>
      <c r="M93" s="261"/>
      <c r="N93" s="262"/>
      <c r="O93" s="83"/>
      <c r="P93" s="83"/>
      <c r="Q93" s="83"/>
      <c r="R93" s="83"/>
      <c r="S93" s="83"/>
      <c r="T93" s="84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T93" s="3" t="s">
        <v>140</v>
      </c>
      <c r="AU93" s="3" t="s">
        <v>89</v>
      </c>
    </row>
    <row r="94" spans="1:65" s="247" customFormat="1">
      <c r="B94" s="248"/>
      <c r="C94" s="249"/>
      <c r="D94" s="250" t="s">
        <v>135</v>
      </c>
      <c r="E94" s="251" t="s">
        <v>32</v>
      </c>
      <c r="F94" s="252" t="s">
        <v>142</v>
      </c>
      <c r="G94" s="249"/>
      <c r="H94" s="253">
        <v>25</v>
      </c>
      <c r="I94" s="254"/>
      <c r="J94" s="249"/>
      <c r="K94" s="249"/>
      <c r="L94" s="255"/>
      <c r="M94" s="256"/>
      <c r="N94" s="257"/>
      <c r="O94" s="257"/>
      <c r="P94" s="257"/>
      <c r="Q94" s="257"/>
      <c r="R94" s="257"/>
      <c r="S94" s="257"/>
      <c r="T94" s="258"/>
      <c r="AT94" s="259" t="s">
        <v>135</v>
      </c>
      <c r="AU94" s="259" t="s">
        <v>89</v>
      </c>
      <c r="AV94" s="247" t="s">
        <v>89</v>
      </c>
      <c r="AW94" s="247" t="s">
        <v>39</v>
      </c>
      <c r="AX94" s="247" t="s">
        <v>79</v>
      </c>
      <c r="AY94" s="259" t="s">
        <v>126</v>
      </c>
    </row>
    <row r="95" spans="1:65" s="36" customFormat="1" ht="60" customHeight="1">
      <c r="A95" s="28"/>
      <c r="B95" s="29"/>
      <c r="C95" s="234" t="s">
        <v>143</v>
      </c>
      <c r="D95" s="234" t="s">
        <v>128</v>
      </c>
      <c r="E95" s="235" t="s">
        <v>144</v>
      </c>
      <c r="F95" s="236" t="s">
        <v>145</v>
      </c>
      <c r="G95" s="237" t="s">
        <v>131</v>
      </c>
      <c r="H95" s="238">
        <v>2.5</v>
      </c>
      <c r="I95" s="239"/>
      <c r="J95" s="240">
        <f>ROUND(I95*H95,2)</f>
        <v>0</v>
      </c>
      <c r="K95" s="236" t="s">
        <v>132</v>
      </c>
      <c r="L95" s="35"/>
      <c r="M95" s="241" t="s">
        <v>32</v>
      </c>
      <c r="N95" s="242" t="s">
        <v>50</v>
      </c>
      <c r="O95" s="83"/>
      <c r="P95" s="243">
        <f>O95*H95</f>
        <v>0</v>
      </c>
      <c r="Q95" s="243">
        <v>0</v>
      </c>
      <c r="R95" s="243">
        <f>Q95*H95</f>
        <v>0</v>
      </c>
      <c r="S95" s="243">
        <v>0</v>
      </c>
      <c r="T95" s="244">
        <f>S95*H95</f>
        <v>0</v>
      </c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R95" s="245" t="s">
        <v>133</v>
      </c>
      <c r="AT95" s="245" t="s">
        <v>128</v>
      </c>
      <c r="AU95" s="245" t="s">
        <v>89</v>
      </c>
      <c r="AY95" s="3" t="s">
        <v>126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3" t="s">
        <v>87</v>
      </c>
      <c r="BK95" s="246">
        <f>ROUND(I95*H95,2)</f>
        <v>0</v>
      </c>
      <c r="BL95" s="3" t="s">
        <v>133</v>
      </c>
      <c r="BM95" s="245" t="s">
        <v>146</v>
      </c>
    </row>
    <row r="96" spans="1:65" s="36" customFormat="1" ht="331.5">
      <c r="A96" s="28"/>
      <c r="B96" s="29"/>
      <c r="C96" s="30"/>
      <c r="D96" s="250" t="s">
        <v>140</v>
      </c>
      <c r="E96" s="30"/>
      <c r="F96" s="260" t="s">
        <v>141</v>
      </c>
      <c r="G96" s="30"/>
      <c r="H96" s="30"/>
      <c r="I96" s="139"/>
      <c r="J96" s="30"/>
      <c r="K96" s="30"/>
      <c r="L96" s="35"/>
      <c r="M96" s="261"/>
      <c r="N96" s="262"/>
      <c r="O96" s="83"/>
      <c r="P96" s="83"/>
      <c r="Q96" s="83"/>
      <c r="R96" s="83"/>
      <c r="S96" s="83"/>
      <c r="T96" s="84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T96" s="3" t="s">
        <v>140</v>
      </c>
      <c r="AU96" s="3" t="s">
        <v>89</v>
      </c>
    </row>
    <row r="97" spans="1:65" s="247" customFormat="1">
      <c r="B97" s="248"/>
      <c r="C97" s="249"/>
      <c r="D97" s="250" t="s">
        <v>135</v>
      </c>
      <c r="E97" s="251" t="s">
        <v>32</v>
      </c>
      <c r="F97" s="252" t="s">
        <v>147</v>
      </c>
      <c r="G97" s="249"/>
      <c r="H97" s="253">
        <v>2.5</v>
      </c>
      <c r="I97" s="254"/>
      <c r="J97" s="249"/>
      <c r="K97" s="249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135</v>
      </c>
      <c r="AU97" s="259" t="s">
        <v>89</v>
      </c>
      <c r="AV97" s="247" t="s">
        <v>89</v>
      </c>
      <c r="AW97" s="247" t="s">
        <v>39</v>
      </c>
      <c r="AX97" s="247" t="s">
        <v>79</v>
      </c>
      <c r="AY97" s="259" t="s">
        <v>126</v>
      </c>
    </row>
    <row r="98" spans="1:65" s="36" customFormat="1" ht="48" customHeight="1">
      <c r="A98" s="28"/>
      <c r="B98" s="29"/>
      <c r="C98" s="234" t="s">
        <v>133</v>
      </c>
      <c r="D98" s="234" t="s">
        <v>128</v>
      </c>
      <c r="E98" s="235" t="s">
        <v>148</v>
      </c>
      <c r="F98" s="236" t="s">
        <v>149</v>
      </c>
      <c r="G98" s="237" t="s">
        <v>131</v>
      </c>
      <c r="H98" s="238">
        <v>87</v>
      </c>
      <c r="I98" s="239"/>
      <c r="J98" s="240">
        <f>ROUND(I98*H98,2)</f>
        <v>0</v>
      </c>
      <c r="K98" s="236" t="s">
        <v>132</v>
      </c>
      <c r="L98" s="35"/>
      <c r="M98" s="241" t="s">
        <v>32</v>
      </c>
      <c r="N98" s="242" t="s">
        <v>50</v>
      </c>
      <c r="O98" s="83"/>
      <c r="P98" s="243">
        <f>O98*H98</f>
        <v>0</v>
      </c>
      <c r="Q98" s="243">
        <v>0</v>
      </c>
      <c r="R98" s="243">
        <f>Q98*H98</f>
        <v>0</v>
      </c>
      <c r="S98" s="243">
        <v>0</v>
      </c>
      <c r="T98" s="244">
        <f>S98*H98</f>
        <v>0</v>
      </c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R98" s="245" t="s">
        <v>133</v>
      </c>
      <c r="AT98" s="245" t="s">
        <v>128</v>
      </c>
      <c r="AU98" s="245" t="s">
        <v>89</v>
      </c>
      <c r="AY98" s="3" t="s">
        <v>126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3" t="s">
        <v>87</v>
      </c>
      <c r="BK98" s="246">
        <f>ROUND(I98*H98,2)</f>
        <v>0</v>
      </c>
      <c r="BL98" s="3" t="s">
        <v>133</v>
      </c>
      <c r="BM98" s="245" t="s">
        <v>150</v>
      </c>
    </row>
    <row r="99" spans="1:65" s="36" customFormat="1" ht="224.25">
      <c r="A99" s="28"/>
      <c r="B99" s="29"/>
      <c r="C99" s="30"/>
      <c r="D99" s="250" t="s">
        <v>140</v>
      </c>
      <c r="E99" s="30"/>
      <c r="F99" s="260" t="s">
        <v>151</v>
      </c>
      <c r="G99" s="30"/>
      <c r="H99" s="30"/>
      <c r="I99" s="139"/>
      <c r="J99" s="30"/>
      <c r="K99" s="30"/>
      <c r="L99" s="35"/>
      <c r="M99" s="261"/>
      <c r="N99" s="262"/>
      <c r="O99" s="83"/>
      <c r="P99" s="83"/>
      <c r="Q99" s="83"/>
      <c r="R99" s="83"/>
      <c r="S99" s="83"/>
      <c r="T99" s="84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T99" s="3" t="s">
        <v>140</v>
      </c>
      <c r="AU99" s="3" t="s">
        <v>89</v>
      </c>
    </row>
    <row r="100" spans="1:65" s="247" customFormat="1">
      <c r="B100" s="248"/>
      <c r="C100" s="249"/>
      <c r="D100" s="250" t="s">
        <v>135</v>
      </c>
      <c r="E100" s="251" t="s">
        <v>32</v>
      </c>
      <c r="F100" s="252" t="s">
        <v>152</v>
      </c>
      <c r="G100" s="249"/>
      <c r="H100" s="253">
        <v>87</v>
      </c>
      <c r="I100" s="254"/>
      <c r="J100" s="249"/>
      <c r="K100" s="249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135</v>
      </c>
      <c r="AU100" s="259" t="s">
        <v>89</v>
      </c>
      <c r="AV100" s="247" t="s">
        <v>89</v>
      </c>
      <c r="AW100" s="247" t="s">
        <v>39</v>
      </c>
      <c r="AX100" s="247" t="s">
        <v>79</v>
      </c>
      <c r="AY100" s="259" t="s">
        <v>126</v>
      </c>
    </row>
    <row r="101" spans="1:65" s="36" customFormat="1" ht="60" customHeight="1">
      <c r="A101" s="28"/>
      <c r="B101" s="29"/>
      <c r="C101" s="234" t="s">
        <v>153</v>
      </c>
      <c r="D101" s="234" t="s">
        <v>128</v>
      </c>
      <c r="E101" s="235" t="s">
        <v>154</v>
      </c>
      <c r="F101" s="236" t="s">
        <v>155</v>
      </c>
      <c r="G101" s="237" t="s">
        <v>131</v>
      </c>
      <c r="H101" s="238">
        <v>25</v>
      </c>
      <c r="I101" s="239"/>
      <c r="J101" s="240">
        <f>ROUND(I101*H101,2)</f>
        <v>0</v>
      </c>
      <c r="K101" s="236" t="s">
        <v>132</v>
      </c>
      <c r="L101" s="35"/>
      <c r="M101" s="241" t="s">
        <v>32</v>
      </c>
      <c r="N101" s="242" t="s">
        <v>50</v>
      </c>
      <c r="O101" s="83"/>
      <c r="P101" s="243">
        <f>O101*H101</f>
        <v>0</v>
      </c>
      <c r="Q101" s="243">
        <v>0</v>
      </c>
      <c r="R101" s="243">
        <f>Q101*H101</f>
        <v>0</v>
      </c>
      <c r="S101" s="243">
        <v>0</v>
      </c>
      <c r="T101" s="244">
        <f>S101*H101</f>
        <v>0</v>
      </c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R101" s="245" t="s">
        <v>133</v>
      </c>
      <c r="AT101" s="245" t="s">
        <v>128</v>
      </c>
      <c r="AU101" s="245" t="s">
        <v>89</v>
      </c>
      <c r="AY101" s="3" t="s">
        <v>126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3" t="s">
        <v>87</v>
      </c>
      <c r="BK101" s="246">
        <f>ROUND(I101*H101,2)</f>
        <v>0</v>
      </c>
      <c r="BL101" s="3" t="s">
        <v>133</v>
      </c>
      <c r="BM101" s="245" t="s">
        <v>156</v>
      </c>
    </row>
    <row r="102" spans="1:65" s="36" customFormat="1" ht="224.25">
      <c r="A102" s="28"/>
      <c r="B102" s="29"/>
      <c r="C102" s="30"/>
      <c r="D102" s="250" t="s">
        <v>140</v>
      </c>
      <c r="E102" s="30"/>
      <c r="F102" s="260" t="s">
        <v>151</v>
      </c>
      <c r="G102" s="30"/>
      <c r="H102" s="30"/>
      <c r="I102" s="139"/>
      <c r="J102" s="30"/>
      <c r="K102" s="30"/>
      <c r="L102" s="35"/>
      <c r="M102" s="261"/>
      <c r="N102" s="262"/>
      <c r="O102" s="83"/>
      <c r="P102" s="83"/>
      <c r="Q102" s="83"/>
      <c r="R102" s="83"/>
      <c r="S102" s="83"/>
      <c r="T102" s="84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T102" s="3" t="s">
        <v>140</v>
      </c>
      <c r="AU102" s="3" t="s">
        <v>89</v>
      </c>
    </row>
    <row r="103" spans="1:65" s="247" customFormat="1">
      <c r="B103" s="248"/>
      <c r="C103" s="249"/>
      <c r="D103" s="250" t="s">
        <v>135</v>
      </c>
      <c r="E103" s="251" t="s">
        <v>32</v>
      </c>
      <c r="F103" s="252" t="s">
        <v>157</v>
      </c>
      <c r="G103" s="249"/>
      <c r="H103" s="253">
        <v>25</v>
      </c>
      <c r="I103" s="254"/>
      <c r="J103" s="249"/>
      <c r="K103" s="249"/>
      <c r="L103" s="255"/>
      <c r="M103" s="256"/>
      <c r="N103" s="257"/>
      <c r="O103" s="257"/>
      <c r="P103" s="257"/>
      <c r="Q103" s="257"/>
      <c r="R103" s="257"/>
      <c r="S103" s="257"/>
      <c r="T103" s="258"/>
      <c r="AT103" s="259" t="s">
        <v>135</v>
      </c>
      <c r="AU103" s="259" t="s">
        <v>89</v>
      </c>
      <c r="AV103" s="247" t="s">
        <v>89</v>
      </c>
      <c r="AW103" s="247" t="s">
        <v>39</v>
      </c>
      <c r="AX103" s="247" t="s">
        <v>79</v>
      </c>
      <c r="AY103" s="259" t="s">
        <v>126</v>
      </c>
    </row>
    <row r="104" spans="1:65" s="36" customFormat="1" ht="60" customHeight="1">
      <c r="A104" s="28"/>
      <c r="B104" s="29"/>
      <c r="C104" s="234" t="s">
        <v>158</v>
      </c>
      <c r="D104" s="234" t="s">
        <v>128</v>
      </c>
      <c r="E104" s="235" t="s">
        <v>159</v>
      </c>
      <c r="F104" s="236" t="s">
        <v>160</v>
      </c>
      <c r="G104" s="237" t="s">
        <v>131</v>
      </c>
      <c r="H104" s="238">
        <v>200</v>
      </c>
      <c r="I104" s="239"/>
      <c r="J104" s="240">
        <f>ROUND(I104*H104,2)</f>
        <v>0</v>
      </c>
      <c r="K104" s="236" t="s">
        <v>132</v>
      </c>
      <c r="L104" s="35"/>
      <c r="M104" s="241" t="s">
        <v>32</v>
      </c>
      <c r="N104" s="242" t="s">
        <v>50</v>
      </c>
      <c r="O104" s="83"/>
      <c r="P104" s="243">
        <f>O104*H104</f>
        <v>0</v>
      </c>
      <c r="Q104" s="243">
        <v>0</v>
      </c>
      <c r="R104" s="243">
        <f>Q104*H104</f>
        <v>0</v>
      </c>
      <c r="S104" s="243">
        <v>0</v>
      </c>
      <c r="T104" s="244">
        <f>S104*H104</f>
        <v>0</v>
      </c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R104" s="245" t="s">
        <v>133</v>
      </c>
      <c r="AT104" s="245" t="s">
        <v>128</v>
      </c>
      <c r="AU104" s="245" t="s">
        <v>89</v>
      </c>
      <c r="AY104" s="3" t="s">
        <v>126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3" t="s">
        <v>87</v>
      </c>
      <c r="BK104" s="246">
        <f>ROUND(I104*H104,2)</f>
        <v>0</v>
      </c>
      <c r="BL104" s="3" t="s">
        <v>133</v>
      </c>
      <c r="BM104" s="245" t="s">
        <v>161</v>
      </c>
    </row>
    <row r="105" spans="1:65" s="36" customFormat="1" ht="224.25">
      <c r="A105" s="28"/>
      <c r="B105" s="29"/>
      <c r="C105" s="30"/>
      <c r="D105" s="250" t="s">
        <v>140</v>
      </c>
      <c r="E105" s="30"/>
      <c r="F105" s="260" t="s">
        <v>151</v>
      </c>
      <c r="G105" s="30"/>
      <c r="H105" s="30"/>
      <c r="I105" s="139"/>
      <c r="J105" s="30"/>
      <c r="K105" s="30"/>
      <c r="L105" s="35"/>
      <c r="M105" s="261"/>
      <c r="N105" s="262"/>
      <c r="O105" s="83"/>
      <c r="P105" s="83"/>
      <c r="Q105" s="83"/>
      <c r="R105" s="83"/>
      <c r="S105" s="83"/>
      <c r="T105" s="84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T105" s="3" t="s">
        <v>140</v>
      </c>
      <c r="AU105" s="3" t="s">
        <v>89</v>
      </c>
    </row>
    <row r="106" spans="1:65" s="36" customFormat="1" ht="19.5">
      <c r="A106" s="28"/>
      <c r="B106" s="29"/>
      <c r="C106" s="30"/>
      <c r="D106" s="250" t="s">
        <v>162</v>
      </c>
      <c r="E106" s="30"/>
      <c r="F106" s="260" t="s">
        <v>163</v>
      </c>
      <c r="G106" s="30"/>
      <c r="H106" s="30"/>
      <c r="I106" s="139"/>
      <c r="J106" s="30"/>
      <c r="K106" s="30"/>
      <c r="L106" s="35"/>
      <c r="M106" s="261"/>
      <c r="N106" s="262"/>
      <c r="O106" s="83"/>
      <c r="P106" s="83"/>
      <c r="Q106" s="83"/>
      <c r="R106" s="83"/>
      <c r="S106" s="83"/>
      <c r="T106" s="84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T106" s="3" t="s">
        <v>162</v>
      </c>
      <c r="AU106" s="3" t="s">
        <v>89</v>
      </c>
    </row>
    <row r="107" spans="1:65" s="247" customFormat="1">
      <c r="B107" s="248"/>
      <c r="C107" s="249"/>
      <c r="D107" s="250" t="s">
        <v>135</v>
      </c>
      <c r="E107" s="249"/>
      <c r="F107" s="252" t="s">
        <v>164</v>
      </c>
      <c r="G107" s="249"/>
      <c r="H107" s="253">
        <v>200</v>
      </c>
      <c r="I107" s="254"/>
      <c r="J107" s="249"/>
      <c r="K107" s="249"/>
      <c r="L107" s="255"/>
      <c r="M107" s="256"/>
      <c r="N107" s="257"/>
      <c r="O107" s="257"/>
      <c r="P107" s="257"/>
      <c r="Q107" s="257"/>
      <c r="R107" s="257"/>
      <c r="S107" s="257"/>
      <c r="T107" s="258"/>
      <c r="AT107" s="259" t="s">
        <v>135</v>
      </c>
      <c r="AU107" s="259" t="s">
        <v>89</v>
      </c>
      <c r="AV107" s="247" t="s">
        <v>89</v>
      </c>
      <c r="AW107" s="247" t="s">
        <v>4</v>
      </c>
      <c r="AX107" s="247" t="s">
        <v>87</v>
      </c>
      <c r="AY107" s="259" t="s">
        <v>126</v>
      </c>
    </row>
    <row r="108" spans="1:65" s="36" customFormat="1" ht="36" customHeight="1">
      <c r="A108" s="28"/>
      <c r="B108" s="29"/>
      <c r="C108" s="234" t="s">
        <v>165</v>
      </c>
      <c r="D108" s="234" t="s">
        <v>128</v>
      </c>
      <c r="E108" s="235" t="s">
        <v>166</v>
      </c>
      <c r="F108" s="236" t="s">
        <v>167</v>
      </c>
      <c r="G108" s="237" t="s">
        <v>131</v>
      </c>
      <c r="H108" s="238">
        <v>18</v>
      </c>
      <c r="I108" s="239"/>
      <c r="J108" s="240">
        <f>ROUND(I108*H108,2)</f>
        <v>0</v>
      </c>
      <c r="K108" s="236" t="s">
        <v>132</v>
      </c>
      <c r="L108" s="35"/>
      <c r="M108" s="241" t="s">
        <v>32</v>
      </c>
      <c r="N108" s="242" t="s">
        <v>50</v>
      </c>
      <c r="O108" s="83"/>
      <c r="P108" s="243">
        <f>O108*H108</f>
        <v>0</v>
      </c>
      <c r="Q108" s="243">
        <v>0</v>
      </c>
      <c r="R108" s="243">
        <f>Q108*H108</f>
        <v>0</v>
      </c>
      <c r="S108" s="243">
        <v>0</v>
      </c>
      <c r="T108" s="244">
        <f>S108*H108</f>
        <v>0</v>
      </c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R108" s="245" t="s">
        <v>133</v>
      </c>
      <c r="AT108" s="245" t="s">
        <v>128</v>
      </c>
      <c r="AU108" s="245" t="s">
        <v>89</v>
      </c>
      <c r="AY108" s="3" t="s">
        <v>126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3" t="s">
        <v>87</v>
      </c>
      <c r="BK108" s="246">
        <f>ROUND(I108*H108,2)</f>
        <v>0</v>
      </c>
      <c r="BL108" s="3" t="s">
        <v>133</v>
      </c>
      <c r="BM108" s="245" t="s">
        <v>168</v>
      </c>
    </row>
    <row r="109" spans="1:65" s="36" customFormat="1" ht="175.5">
      <c r="A109" s="28"/>
      <c r="B109" s="29"/>
      <c r="C109" s="30"/>
      <c r="D109" s="250" t="s">
        <v>140</v>
      </c>
      <c r="E109" s="30"/>
      <c r="F109" s="260" t="s">
        <v>169</v>
      </c>
      <c r="G109" s="30"/>
      <c r="H109" s="30"/>
      <c r="I109" s="139"/>
      <c r="J109" s="30"/>
      <c r="K109" s="30"/>
      <c r="L109" s="35"/>
      <c r="M109" s="261"/>
      <c r="N109" s="262"/>
      <c r="O109" s="83"/>
      <c r="P109" s="83"/>
      <c r="Q109" s="83"/>
      <c r="R109" s="83"/>
      <c r="S109" s="83"/>
      <c r="T109" s="84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T109" s="3" t="s">
        <v>140</v>
      </c>
      <c r="AU109" s="3" t="s">
        <v>89</v>
      </c>
    </row>
    <row r="110" spans="1:65" s="247" customFormat="1">
      <c r="B110" s="248"/>
      <c r="C110" s="249"/>
      <c r="D110" s="250" t="s">
        <v>135</v>
      </c>
      <c r="E110" s="251" t="s">
        <v>32</v>
      </c>
      <c r="F110" s="252" t="s">
        <v>170</v>
      </c>
      <c r="G110" s="249"/>
      <c r="H110" s="253">
        <v>18</v>
      </c>
      <c r="I110" s="254"/>
      <c r="J110" s="249"/>
      <c r="K110" s="249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135</v>
      </c>
      <c r="AU110" s="259" t="s">
        <v>89</v>
      </c>
      <c r="AV110" s="247" t="s">
        <v>89</v>
      </c>
      <c r="AW110" s="247" t="s">
        <v>39</v>
      </c>
      <c r="AX110" s="247" t="s">
        <v>79</v>
      </c>
      <c r="AY110" s="259" t="s">
        <v>126</v>
      </c>
    </row>
    <row r="111" spans="1:65" s="36" customFormat="1" ht="36" customHeight="1">
      <c r="A111" s="28"/>
      <c r="B111" s="29"/>
      <c r="C111" s="234" t="s">
        <v>171</v>
      </c>
      <c r="D111" s="234" t="s">
        <v>128</v>
      </c>
      <c r="E111" s="235" t="s">
        <v>172</v>
      </c>
      <c r="F111" s="236" t="s">
        <v>173</v>
      </c>
      <c r="G111" s="237" t="s">
        <v>174</v>
      </c>
      <c r="H111" s="238">
        <v>46.25</v>
      </c>
      <c r="I111" s="239"/>
      <c r="J111" s="240">
        <f>ROUND(I111*H111,2)</f>
        <v>0</v>
      </c>
      <c r="K111" s="236" t="s">
        <v>132</v>
      </c>
      <c r="L111" s="35"/>
      <c r="M111" s="241" t="s">
        <v>32</v>
      </c>
      <c r="N111" s="242" t="s">
        <v>50</v>
      </c>
      <c r="O111" s="83"/>
      <c r="P111" s="243">
        <f>O111*H111</f>
        <v>0</v>
      </c>
      <c r="Q111" s="243">
        <v>0</v>
      </c>
      <c r="R111" s="243">
        <f>Q111*H111</f>
        <v>0</v>
      </c>
      <c r="S111" s="243">
        <v>0</v>
      </c>
      <c r="T111" s="244">
        <f>S111*H111</f>
        <v>0</v>
      </c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R111" s="245" t="s">
        <v>133</v>
      </c>
      <c r="AT111" s="245" t="s">
        <v>128</v>
      </c>
      <c r="AU111" s="245" t="s">
        <v>89</v>
      </c>
      <c r="AY111" s="3" t="s">
        <v>126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3" t="s">
        <v>87</v>
      </c>
      <c r="BK111" s="246">
        <f>ROUND(I111*H111,2)</f>
        <v>0</v>
      </c>
      <c r="BL111" s="3" t="s">
        <v>133</v>
      </c>
      <c r="BM111" s="245" t="s">
        <v>175</v>
      </c>
    </row>
    <row r="112" spans="1:65" s="36" customFormat="1" ht="39">
      <c r="A112" s="28"/>
      <c r="B112" s="29"/>
      <c r="C112" s="30"/>
      <c r="D112" s="250" t="s">
        <v>140</v>
      </c>
      <c r="E112" s="30"/>
      <c r="F112" s="260" t="s">
        <v>176</v>
      </c>
      <c r="G112" s="30"/>
      <c r="H112" s="30"/>
      <c r="I112" s="139"/>
      <c r="J112" s="30"/>
      <c r="K112" s="30"/>
      <c r="L112" s="35"/>
      <c r="M112" s="261"/>
      <c r="N112" s="262"/>
      <c r="O112" s="83"/>
      <c r="P112" s="83"/>
      <c r="Q112" s="83"/>
      <c r="R112" s="83"/>
      <c r="S112" s="83"/>
      <c r="T112" s="84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T112" s="3" t="s">
        <v>140</v>
      </c>
      <c r="AU112" s="3" t="s">
        <v>89</v>
      </c>
    </row>
    <row r="113" spans="1:65" s="247" customFormat="1">
      <c r="B113" s="248"/>
      <c r="C113" s="249"/>
      <c r="D113" s="250" t="s">
        <v>135</v>
      </c>
      <c r="E113" s="251" t="s">
        <v>32</v>
      </c>
      <c r="F113" s="252" t="s">
        <v>177</v>
      </c>
      <c r="G113" s="249"/>
      <c r="H113" s="253">
        <v>25</v>
      </c>
      <c r="I113" s="254"/>
      <c r="J113" s="249"/>
      <c r="K113" s="249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135</v>
      </c>
      <c r="AU113" s="259" t="s">
        <v>89</v>
      </c>
      <c r="AV113" s="247" t="s">
        <v>89</v>
      </c>
      <c r="AW113" s="247" t="s">
        <v>39</v>
      </c>
      <c r="AX113" s="247" t="s">
        <v>79</v>
      </c>
      <c r="AY113" s="259" t="s">
        <v>126</v>
      </c>
    </row>
    <row r="114" spans="1:65" s="247" customFormat="1">
      <c r="B114" s="248"/>
      <c r="C114" s="249"/>
      <c r="D114" s="250" t="s">
        <v>135</v>
      </c>
      <c r="E114" s="249"/>
      <c r="F114" s="252" t="s">
        <v>178</v>
      </c>
      <c r="G114" s="249"/>
      <c r="H114" s="253">
        <v>46.25</v>
      </c>
      <c r="I114" s="254"/>
      <c r="J114" s="249"/>
      <c r="K114" s="249"/>
      <c r="L114" s="255"/>
      <c r="M114" s="256"/>
      <c r="N114" s="257"/>
      <c r="O114" s="257"/>
      <c r="P114" s="257"/>
      <c r="Q114" s="257"/>
      <c r="R114" s="257"/>
      <c r="S114" s="257"/>
      <c r="T114" s="258"/>
      <c r="AT114" s="259" t="s">
        <v>135</v>
      </c>
      <c r="AU114" s="259" t="s">
        <v>89</v>
      </c>
      <c r="AV114" s="247" t="s">
        <v>89</v>
      </c>
      <c r="AW114" s="247" t="s">
        <v>4</v>
      </c>
      <c r="AX114" s="247" t="s">
        <v>87</v>
      </c>
      <c r="AY114" s="259" t="s">
        <v>126</v>
      </c>
    </row>
    <row r="115" spans="1:65" s="36" customFormat="1" ht="36" customHeight="1">
      <c r="A115" s="28"/>
      <c r="B115" s="29"/>
      <c r="C115" s="234" t="s">
        <v>179</v>
      </c>
      <c r="D115" s="234" t="s">
        <v>128</v>
      </c>
      <c r="E115" s="235" t="s">
        <v>180</v>
      </c>
      <c r="F115" s="236" t="s">
        <v>181</v>
      </c>
      <c r="G115" s="237" t="s">
        <v>182</v>
      </c>
      <c r="H115" s="238">
        <v>90</v>
      </c>
      <c r="I115" s="239"/>
      <c r="J115" s="240">
        <f>ROUND(I115*H115,2)</f>
        <v>0</v>
      </c>
      <c r="K115" s="236" t="s">
        <v>132</v>
      </c>
      <c r="L115" s="35"/>
      <c r="M115" s="241" t="s">
        <v>32</v>
      </c>
      <c r="N115" s="242" t="s">
        <v>50</v>
      </c>
      <c r="O115" s="83"/>
      <c r="P115" s="243">
        <f>O115*H115</f>
        <v>0</v>
      </c>
      <c r="Q115" s="243">
        <v>0</v>
      </c>
      <c r="R115" s="243">
        <f>Q115*H115</f>
        <v>0</v>
      </c>
      <c r="S115" s="243">
        <v>0</v>
      </c>
      <c r="T115" s="244">
        <f>S115*H115</f>
        <v>0</v>
      </c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R115" s="245" t="s">
        <v>133</v>
      </c>
      <c r="AT115" s="245" t="s">
        <v>128</v>
      </c>
      <c r="AU115" s="245" t="s">
        <v>89</v>
      </c>
      <c r="AY115" s="3" t="s">
        <v>126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3" t="s">
        <v>87</v>
      </c>
      <c r="BK115" s="246">
        <f>ROUND(I115*H115,2)</f>
        <v>0</v>
      </c>
      <c r="BL115" s="3" t="s">
        <v>133</v>
      </c>
      <c r="BM115" s="245" t="s">
        <v>183</v>
      </c>
    </row>
    <row r="116" spans="1:65" s="36" customFormat="1" ht="146.25">
      <c r="A116" s="28"/>
      <c r="B116" s="29"/>
      <c r="C116" s="30"/>
      <c r="D116" s="250" t="s">
        <v>140</v>
      </c>
      <c r="E116" s="30"/>
      <c r="F116" s="260" t="s">
        <v>184</v>
      </c>
      <c r="G116" s="30"/>
      <c r="H116" s="30"/>
      <c r="I116" s="139"/>
      <c r="J116" s="30"/>
      <c r="K116" s="30"/>
      <c r="L116" s="35"/>
      <c r="M116" s="261"/>
      <c r="N116" s="262"/>
      <c r="O116" s="83"/>
      <c r="P116" s="83"/>
      <c r="Q116" s="83"/>
      <c r="R116" s="83"/>
      <c r="S116" s="83"/>
      <c r="T116" s="84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3" t="s">
        <v>140</v>
      </c>
      <c r="AU116" s="3" t="s">
        <v>89</v>
      </c>
    </row>
    <row r="117" spans="1:65" s="247" customFormat="1" ht="22.5">
      <c r="B117" s="248"/>
      <c r="C117" s="249"/>
      <c r="D117" s="250" t="s">
        <v>135</v>
      </c>
      <c r="E117" s="251" t="s">
        <v>32</v>
      </c>
      <c r="F117" s="252" t="s">
        <v>185</v>
      </c>
      <c r="G117" s="249"/>
      <c r="H117" s="253">
        <v>45</v>
      </c>
      <c r="I117" s="254"/>
      <c r="J117" s="249"/>
      <c r="K117" s="249"/>
      <c r="L117" s="255"/>
      <c r="M117" s="256"/>
      <c r="N117" s="257"/>
      <c r="O117" s="257"/>
      <c r="P117" s="257"/>
      <c r="Q117" s="257"/>
      <c r="R117" s="257"/>
      <c r="S117" s="257"/>
      <c r="T117" s="258"/>
      <c r="AT117" s="259" t="s">
        <v>135</v>
      </c>
      <c r="AU117" s="259" t="s">
        <v>89</v>
      </c>
      <c r="AV117" s="247" t="s">
        <v>89</v>
      </c>
      <c r="AW117" s="247" t="s">
        <v>39</v>
      </c>
      <c r="AX117" s="247" t="s">
        <v>79</v>
      </c>
      <c r="AY117" s="259" t="s">
        <v>126</v>
      </c>
    </row>
    <row r="118" spans="1:65" s="247" customFormat="1">
      <c r="B118" s="248"/>
      <c r="C118" s="249"/>
      <c r="D118" s="250" t="s">
        <v>135</v>
      </c>
      <c r="E118" s="251" t="s">
        <v>32</v>
      </c>
      <c r="F118" s="252" t="s">
        <v>186</v>
      </c>
      <c r="G118" s="249"/>
      <c r="H118" s="253">
        <v>45</v>
      </c>
      <c r="I118" s="254"/>
      <c r="J118" s="249"/>
      <c r="K118" s="249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135</v>
      </c>
      <c r="AU118" s="259" t="s">
        <v>89</v>
      </c>
      <c r="AV118" s="247" t="s">
        <v>89</v>
      </c>
      <c r="AW118" s="247" t="s">
        <v>39</v>
      </c>
      <c r="AX118" s="247" t="s">
        <v>79</v>
      </c>
      <c r="AY118" s="259" t="s">
        <v>126</v>
      </c>
    </row>
    <row r="119" spans="1:65" s="36" customFormat="1" ht="36" customHeight="1">
      <c r="A119" s="28"/>
      <c r="B119" s="29"/>
      <c r="C119" s="234" t="s">
        <v>187</v>
      </c>
      <c r="D119" s="234" t="s">
        <v>128</v>
      </c>
      <c r="E119" s="235" t="s">
        <v>188</v>
      </c>
      <c r="F119" s="236" t="s">
        <v>189</v>
      </c>
      <c r="G119" s="237" t="s">
        <v>182</v>
      </c>
      <c r="H119" s="238">
        <v>45</v>
      </c>
      <c r="I119" s="239"/>
      <c r="J119" s="240">
        <f>ROUND(I119*H119,2)</f>
        <v>0</v>
      </c>
      <c r="K119" s="236" t="s">
        <v>132</v>
      </c>
      <c r="L119" s="35"/>
      <c r="M119" s="241" t="s">
        <v>32</v>
      </c>
      <c r="N119" s="242" t="s">
        <v>50</v>
      </c>
      <c r="O119" s="83"/>
      <c r="P119" s="243">
        <f>O119*H119</f>
        <v>0</v>
      </c>
      <c r="Q119" s="243">
        <v>0</v>
      </c>
      <c r="R119" s="243">
        <f>Q119*H119</f>
        <v>0</v>
      </c>
      <c r="S119" s="243">
        <v>0</v>
      </c>
      <c r="T119" s="244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245" t="s">
        <v>133</v>
      </c>
      <c r="AT119" s="245" t="s">
        <v>128</v>
      </c>
      <c r="AU119" s="245" t="s">
        <v>89</v>
      </c>
      <c r="AY119" s="3" t="s">
        <v>126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3" t="s">
        <v>87</v>
      </c>
      <c r="BK119" s="246">
        <f>ROUND(I119*H119,2)</f>
        <v>0</v>
      </c>
      <c r="BL119" s="3" t="s">
        <v>133</v>
      </c>
      <c r="BM119" s="245" t="s">
        <v>190</v>
      </c>
    </row>
    <row r="120" spans="1:65" s="36" customFormat="1" ht="156">
      <c r="A120" s="28"/>
      <c r="B120" s="29"/>
      <c r="C120" s="30"/>
      <c r="D120" s="250" t="s">
        <v>140</v>
      </c>
      <c r="E120" s="30"/>
      <c r="F120" s="260" t="s">
        <v>191</v>
      </c>
      <c r="G120" s="30"/>
      <c r="H120" s="30"/>
      <c r="I120" s="139"/>
      <c r="J120" s="30"/>
      <c r="K120" s="30"/>
      <c r="L120" s="35"/>
      <c r="M120" s="261"/>
      <c r="N120" s="262"/>
      <c r="O120" s="83"/>
      <c r="P120" s="83"/>
      <c r="Q120" s="83"/>
      <c r="R120" s="83"/>
      <c r="S120" s="83"/>
      <c r="T120" s="84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3" t="s">
        <v>140</v>
      </c>
      <c r="AU120" s="3" t="s">
        <v>89</v>
      </c>
    </row>
    <row r="121" spans="1:65" s="247" customFormat="1" ht="22.5">
      <c r="B121" s="248"/>
      <c r="C121" s="249"/>
      <c r="D121" s="250" t="s">
        <v>135</v>
      </c>
      <c r="E121" s="251" t="s">
        <v>32</v>
      </c>
      <c r="F121" s="252" t="s">
        <v>192</v>
      </c>
      <c r="G121" s="249"/>
      <c r="H121" s="253">
        <v>45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135</v>
      </c>
      <c r="AU121" s="259" t="s">
        <v>89</v>
      </c>
      <c r="AV121" s="247" t="s">
        <v>89</v>
      </c>
      <c r="AW121" s="247" t="s">
        <v>39</v>
      </c>
      <c r="AX121" s="247" t="s">
        <v>79</v>
      </c>
      <c r="AY121" s="259" t="s">
        <v>126</v>
      </c>
    </row>
    <row r="122" spans="1:65" s="36" customFormat="1" ht="16.5" customHeight="1">
      <c r="A122" s="28"/>
      <c r="B122" s="29"/>
      <c r="C122" s="263" t="s">
        <v>193</v>
      </c>
      <c r="D122" s="263" t="s">
        <v>194</v>
      </c>
      <c r="E122" s="264" t="s">
        <v>195</v>
      </c>
      <c r="F122" s="265" t="s">
        <v>196</v>
      </c>
      <c r="G122" s="266" t="s">
        <v>197</v>
      </c>
      <c r="H122" s="267">
        <v>0.67500000000000004</v>
      </c>
      <c r="I122" s="268"/>
      <c r="J122" s="269">
        <f>ROUND(I122*H122,2)</f>
        <v>0</v>
      </c>
      <c r="K122" s="265" t="s">
        <v>132</v>
      </c>
      <c r="L122" s="270"/>
      <c r="M122" s="271" t="s">
        <v>32</v>
      </c>
      <c r="N122" s="272" t="s">
        <v>50</v>
      </c>
      <c r="O122" s="83"/>
      <c r="P122" s="243">
        <f>O122*H122</f>
        <v>0</v>
      </c>
      <c r="Q122" s="243">
        <v>1E-3</v>
      </c>
      <c r="R122" s="243">
        <f>Q122*H122</f>
        <v>6.7500000000000004E-4</v>
      </c>
      <c r="S122" s="243">
        <v>0</v>
      </c>
      <c r="T122" s="244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245" t="s">
        <v>171</v>
      </c>
      <c r="AT122" s="245" t="s">
        <v>194</v>
      </c>
      <c r="AU122" s="245" t="s">
        <v>89</v>
      </c>
      <c r="AY122" s="3" t="s">
        <v>126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3" t="s">
        <v>87</v>
      </c>
      <c r="BK122" s="246">
        <f>ROUND(I122*H122,2)</f>
        <v>0</v>
      </c>
      <c r="BL122" s="3" t="s">
        <v>133</v>
      </c>
      <c r="BM122" s="245" t="s">
        <v>198</v>
      </c>
    </row>
    <row r="123" spans="1:65" s="247" customFormat="1">
      <c r="B123" s="248"/>
      <c r="C123" s="249"/>
      <c r="D123" s="250" t="s">
        <v>135</v>
      </c>
      <c r="E123" s="249"/>
      <c r="F123" s="252" t="s">
        <v>199</v>
      </c>
      <c r="G123" s="249"/>
      <c r="H123" s="253">
        <v>0.67500000000000004</v>
      </c>
      <c r="I123" s="254"/>
      <c r="J123" s="249"/>
      <c r="K123" s="249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135</v>
      </c>
      <c r="AU123" s="259" t="s">
        <v>89</v>
      </c>
      <c r="AV123" s="247" t="s">
        <v>89</v>
      </c>
      <c r="AW123" s="247" t="s">
        <v>4</v>
      </c>
      <c r="AX123" s="247" t="s">
        <v>87</v>
      </c>
      <c r="AY123" s="259" t="s">
        <v>126</v>
      </c>
    </row>
    <row r="124" spans="1:65" s="36" customFormat="1" ht="24" customHeight="1">
      <c r="A124" s="28"/>
      <c r="B124" s="29"/>
      <c r="C124" s="234" t="s">
        <v>200</v>
      </c>
      <c r="D124" s="234" t="s">
        <v>128</v>
      </c>
      <c r="E124" s="235" t="s">
        <v>201</v>
      </c>
      <c r="F124" s="236" t="s">
        <v>202</v>
      </c>
      <c r="G124" s="237" t="s">
        <v>182</v>
      </c>
      <c r="H124" s="238">
        <v>100</v>
      </c>
      <c r="I124" s="239"/>
      <c r="J124" s="240">
        <f>ROUND(I124*H124,2)</f>
        <v>0</v>
      </c>
      <c r="K124" s="236" t="s">
        <v>132</v>
      </c>
      <c r="L124" s="35"/>
      <c r="M124" s="241" t="s">
        <v>32</v>
      </c>
      <c r="N124" s="242" t="s">
        <v>50</v>
      </c>
      <c r="O124" s="83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245" t="s">
        <v>133</v>
      </c>
      <c r="AT124" s="245" t="s">
        <v>128</v>
      </c>
      <c r="AU124" s="245" t="s">
        <v>89</v>
      </c>
      <c r="AY124" s="3" t="s">
        <v>126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3" t="s">
        <v>87</v>
      </c>
      <c r="BK124" s="246">
        <f>ROUND(I124*H124,2)</f>
        <v>0</v>
      </c>
      <c r="BL124" s="3" t="s">
        <v>133</v>
      </c>
      <c r="BM124" s="245" t="s">
        <v>203</v>
      </c>
    </row>
    <row r="125" spans="1:65" s="36" customFormat="1" ht="185.25">
      <c r="A125" s="28"/>
      <c r="B125" s="29"/>
      <c r="C125" s="30"/>
      <c r="D125" s="250" t="s">
        <v>140</v>
      </c>
      <c r="E125" s="30"/>
      <c r="F125" s="260" t="s">
        <v>204</v>
      </c>
      <c r="G125" s="30"/>
      <c r="H125" s="30"/>
      <c r="I125" s="139"/>
      <c r="J125" s="30"/>
      <c r="K125" s="30"/>
      <c r="L125" s="35"/>
      <c r="M125" s="261"/>
      <c r="N125" s="262"/>
      <c r="O125" s="83"/>
      <c r="P125" s="83"/>
      <c r="Q125" s="83"/>
      <c r="R125" s="83"/>
      <c r="S125" s="83"/>
      <c r="T125" s="84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3" t="s">
        <v>140</v>
      </c>
      <c r="AU125" s="3" t="s">
        <v>89</v>
      </c>
    </row>
    <row r="126" spans="1:65" s="247" customFormat="1">
      <c r="B126" s="248"/>
      <c r="C126" s="249"/>
      <c r="D126" s="250" t="s">
        <v>135</v>
      </c>
      <c r="E126" s="251" t="s">
        <v>32</v>
      </c>
      <c r="F126" s="252" t="s">
        <v>205</v>
      </c>
      <c r="G126" s="249"/>
      <c r="H126" s="253">
        <v>100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135</v>
      </c>
      <c r="AU126" s="259" t="s">
        <v>89</v>
      </c>
      <c r="AV126" s="247" t="s">
        <v>89</v>
      </c>
      <c r="AW126" s="247" t="s">
        <v>39</v>
      </c>
      <c r="AX126" s="247" t="s">
        <v>79</v>
      </c>
      <c r="AY126" s="259" t="s">
        <v>126</v>
      </c>
    </row>
    <row r="127" spans="1:65" s="217" customFormat="1" ht="22.9" customHeight="1">
      <c r="B127" s="218"/>
      <c r="C127" s="219"/>
      <c r="D127" s="220" t="s">
        <v>78</v>
      </c>
      <c r="E127" s="232" t="s">
        <v>153</v>
      </c>
      <c r="F127" s="232" t="s">
        <v>206</v>
      </c>
      <c r="G127" s="219"/>
      <c r="H127" s="219"/>
      <c r="I127" s="222"/>
      <c r="J127" s="233">
        <f>BK127</f>
        <v>0</v>
      </c>
      <c r="K127" s="219"/>
      <c r="L127" s="224"/>
      <c r="M127" s="225"/>
      <c r="N127" s="226"/>
      <c r="O127" s="226"/>
      <c r="P127" s="227">
        <f>SUM(P128:P134)</f>
        <v>0</v>
      </c>
      <c r="Q127" s="226"/>
      <c r="R127" s="227">
        <f>SUM(R128:R134)</f>
        <v>61.58700000000001</v>
      </c>
      <c r="S127" s="226"/>
      <c r="T127" s="228">
        <f>SUM(T128:T134)</f>
        <v>0</v>
      </c>
      <c r="AR127" s="229" t="s">
        <v>87</v>
      </c>
      <c r="AT127" s="230" t="s">
        <v>78</v>
      </c>
      <c r="AU127" s="230" t="s">
        <v>87</v>
      </c>
      <c r="AY127" s="229" t="s">
        <v>126</v>
      </c>
      <c r="BK127" s="231">
        <f>SUM(BK128:BK134)</f>
        <v>0</v>
      </c>
    </row>
    <row r="128" spans="1:65" s="36" customFormat="1" ht="36" customHeight="1">
      <c r="A128" s="28"/>
      <c r="B128" s="29"/>
      <c r="C128" s="234" t="s">
        <v>207</v>
      </c>
      <c r="D128" s="234" t="s">
        <v>128</v>
      </c>
      <c r="E128" s="235" t="s">
        <v>208</v>
      </c>
      <c r="F128" s="236" t="s">
        <v>209</v>
      </c>
      <c r="G128" s="237" t="s">
        <v>182</v>
      </c>
      <c r="H128" s="238">
        <v>100</v>
      </c>
      <c r="I128" s="239"/>
      <c r="J128" s="240">
        <f>ROUND(I128*H128,2)</f>
        <v>0</v>
      </c>
      <c r="K128" s="236" t="s">
        <v>132</v>
      </c>
      <c r="L128" s="35"/>
      <c r="M128" s="241" t="s">
        <v>32</v>
      </c>
      <c r="N128" s="242" t="s">
        <v>50</v>
      </c>
      <c r="O128" s="83"/>
      <c r="P128" s="243">
        <f>O128*H128</f>
        <v>0</v>
      </c>
      <c r="Q128" s="243">
        <v>0.39800000000000002</v>
      </c>
      <c r="R128" s="243">
        <f>Q128*H128</f>
        <v>39.800000000000004</v>
      </c>
      <c r="S128" s="243">
        <v>0</v>
      </c>
      <c r="T128" s="244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45" t="s">
        <v>133</v>
      </c>
      <c r="AT128" s="245" t="s">
        <v>128</v>
      </c>
      <c r="AU128" s="245" t="s">
        <v>89</v>
      </c>
      <c r="AY128" s="3" t="s">
        <v>126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3" t="s">
        <v>87</v>
      </c>
      <c r="BK128" s="246">
        <f>ROUND(I128*H128,2)</f>
        <v>0</v>
      </c>
      <c r="BL128" s="3" t="s">
        <v>133</v>
      </c>
      <c r="BM128" s="245" t="s">
        <v>210</v>
      </c>
    </row>
    <row r="129" spans="1:65" s="247" customFormat="1">
      <c r="B129" s="248"/>
      <c r="C129" s="249"/>
      <c r="D129" s="250" t="s">
        <v>135</v>
      </c>
      <c r="E129" s="251" t="s">
        <v>32</v>
      </c>
      <c r="F129" s="252" t="s">
        <v>205</v>
      </c>
      <c r="G129" s="249"/>
      <c r="H129" s="253">
        <v>100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135</v>
      </c>
      <c r="AU129" s="259" t="s">
        <v>89</v>
      </c>
      <c r="AV129" s="247" t="s">
        <v>89</v>
      </c>
      <c r="AW129" s="247" t="s">
        <v>39</v>
      </c>
      <c r="AX129" s="247" t="s">
        <v>79</v>
      </c>
      <c r="AY129" s="259" t="s">
        <v>126</v>
      </c>
    </row>
    <row r="130" spans="1:65" s="36" customFormat="1" ht="72" customHeight="1">
      <c r="A130" s="28"/>
      <c r="B130" s="29"/>
      <c r="C130" s="234" t="s">
        <v>211</v>
      </c>
      <c r="D130" s="234" t="s">
        <v>128</v>
      </c>
      <c r="E130" s="235" t="s">
        <v>212</v>
      </c>
      <c r="F130" s="236" t="s">
        <v>213</v>
      </c>
      <c r="G130" s="237" t="s">
        <v>182</v>
      </c>
      <c r="H130" s="238">
        <v>100</v>
      </c>
      <c r="I130" s="239"/>
      <c r="J130" s="240">
        <f>ROUND(I130*H130,2)</f>
        <v>0</v>
      </c>
      <c r="K130" s="236" t="s">
        <v>132</v>
      </c>
      <c r="L130" s="35"/>
      <c r="M130" s="241" t="s">
        <v>32</v>
      </c>
      <c r="N130" s="242" t="s">
        <v>50</v>
      </c>
      <c r="O130" s="83"/>
      <c r="P130" s="243">
        <f>O130*H130</f>
        <v>0</v>
      </c>
      <c r="Q130" s="243">
        <v>8.4250000000000005E-2</v>
      </c>
      <c r="R130" s="243">
        <f>Q130*H130</f>
        <v>8.4250000000000007</v>
      </c>
      <c r="S130" s="243">
        <v>0</v>
      </c>
      <c r="T130" s="244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45" t="s">
        <v>133</v>
      </c>
      <c r="AT130" s="245" t="s">
        <v>128</v>
      </c>
      <c r="AU130" s="245" t="s">
        <v>89</v>
      </c>
      <c r="AY130" s="3" t="s">
        <v>126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3" t="s">
        <v>87</v>
      </c>
      <c r="BK130" s="246">
        <f>ROUND(I130*H130,2)</f>
        <v>0</v>
      </c>
      <c r="BL130" s="3" t="s">
        <v>133</v>
      </c>
      <c r="BM130" s="245" t="s">
        <v>214</v>
      </c>
    </row>
    <row r="131" spans="1:65" s="36" customFormat="1" ht="156">
      <c r="A131" s="28"/>
      <c r="B131" s="29"/>
      <c r="C131" s="30"/>
      <c r="D131" s="250" t="s">
        <v>140</v>
      </c>
      <c r="E131" s="30"/>
      <c r="F131" s="260" t="s">
        <v>215</v>
      </c>
      <c r="G131" s="30"/>
      <c r="H131" s="30"/>
      <c r="I131" s="139"/>
      <c r="J131" s="30"/>
      <c r="K131" s="30"/>
      <c r="L131" s="35"/>
      <c r="M131" s="261"/>
      <c r="N131" s="262"/>
      <c r="O131" s="83"/>
      <c r="P131" s="83"/>
      <c r="Q131" s="83"/>
      <c r="R131" s="83"/>
      <c r="S131" s="83"/>
      <c r="T131" s="84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3" t="s">
        <v>140</v>
      </c>
      <c r="AU131" s="3" t="s">
        <v>89</v>
      </c>
    </row>
    <row r="132" spans="1:65" s="247" customFormat="1">
      <c r="B132" s="248"/>
      <c r="C132" s="249"/>
      <c r="D132" s="250" t="s">
        <v>135</v>
      </c>
      <c r="E132" s="251" t="s">
        <v>32</v>
      </c>
      <c r="F132" s="252" t="s">
        <v>205</v>
      </c>
      <c r="G132" s="249"/>
      <c r="H132" s="253">
        <v>100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135</v>
      </c>
      <c r="AU132" s="259" t="s">
        <v>89</v>
      </c>
      <c r="AV132" s="247" t="s">
        <v>89</v>
      </c>
      <c r="AW132" s="247" t="s">
        <v>39</v>
      </c>
      <c r="AX132" s="247" t="s">
        <v>79</v>
      </c>
      <c r="AY132" s="259" t="s">
        <v>126</v>
      </c>
    </row>
    <row r="133" spans="1:65" s="36" customFormat="1" ht="24" customHeight="1">
      <c r="A133" s="28"/>
      <c r="B133" s="29"/>
      <c r="C133" s="263" t="s">
        <v>8</v>
      </c>
      <c r="D133" s="263" t="s">
        <v>194</v>
      </c>
      <c r="E133" s="264" t="s">
        <v>216</v>
      </c>
      <c r="F133" s="265" t="s">
        <v>217</v>
      </c>
      <c r="G133" s="266" t="s">
        <v>182</v>
      </c>
      <c r="H133" s="267">
        <v>102</v>
      </c>
      <c r="I133" s="268"/>
      <c r="J133" s="269">
        <f>ROUND(I133*H133,2)</f>
        <v>0</v>
      </c>
      <c r="K133" s="265" t="s">
        <v>132</v>
      </c>
      <c r="L133" s="270"/>
      <c r="M133" s="271" t="s">
        <v>32</v>
      </c>
      <c r="N133" s="272" t="s">
        <v>50</v>
      </c>
      <c r="O133" s="83"/>
      <c r="P133" s="243">
        <f>O133*H133</f>
        <v>0</v>
      </c>
      <c r="Q133" s="243">
        <v>0.13100000000000001</v>
      </c>
      <c r="R133" s="243">
        <f>Q133*H133</f>
        <v>13.362</v>
      </c>
      <c r="S133" s="243">
        <v>0</v>
      </c>
      <c r="T133" s="244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45" t="s">
        <v>171</v>
      </c>
      <c r="AT133" s="245" t="s">
        <v>194</v>
      </c>
      <c r="AU133" s="245" t="s">
        <v>89</v>
      </c>
      <c r="AY133" s="3" t="s">
        <v>126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3" t="s">
        <v>87</v>
      </c>
      <c r="BK133" s="246">
        <f>ROUND(I133*H133,2)</f>
        <v>0</v>
      </c>
      <c r="BL133" s="3" t="s">
        <v>133</v>
      </c>
      <c r="BM133" s="245" t="s">
        <v>218</v>
      </c>
    </row>
    <row r="134" spans="1:65" s="247" customFormat="1">
      <c r="B134" s="248"/>
      <c r="C134" s="249"/>
      <c r="D134" s="250" t="s">
        <v>135</v>
      </c>
      <c r="E134" s="249"/>
      <c r="F134" s="252" t="s">
        <v>219</v>
      </c>
      <c r="G134" s="249"/>
      <c r="H134" s="253">
        <v>102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135</v>
      </c>
      <c r="AU134" s="259" t="s">
        <v>89</v>
      </c>
      <c r="AV134" s="247" t="s">
        <v>89</v>
      </c>
      <c r="AW134" s="247" t="s">
        <v>4</v>
      </c>
      <c r="AX134" s="247" t="s">
        <v>87</v>
      </c>
      <c r="AY134" s="259" t="s">
        <v>126</v>
      </c>
    </row>
    <row r="135" spans="1:65" s="217" customFormat="1" ht="22.9" customHeight="1">
      <c r="B135" s="218"/>
      <c r="C135" s="219"/>
      <c r="D135" s="220" t="s">
        <v>78</v>
      </c>
      <c r="E135" s="232" t="s">
        <v>171</v>
      </c>
      <c r="F135" s="232" t="s">
        <v>220</v>
      </c>
      <c r="G135" s="219"/>
      <c r="H135" s="219"/>
      <c r="I135" s="222"/>
      <c r="J135" s="233">
        <f>BK135</f>
        <v>0</v>
      </c>
      <c r="K135" s="219"/>
      <c r="L135" s="224"/>
      <c r="M135" s="225"/>
      <c r="N135" s="226"/>
      <c r="O135" s="226"/>
      <c r="P135" s="227">
        <f>SUM(P136:P138)</f>
        <v>0</v>
      </c>
      <c r="Q135" s="226"/>
      <c r="R135" s="227">
        <f>SUM(R136:R138)</f>
        <v>0.42368</v>
      </c>
      <c r="S135" s="226"/>
      <c r="T135" s="228">
        <f>SUM(T136:T138)</f>
        <v>0</v>
      </c>
      <c r="AR135" s="229" t="s">
        <v>87</v>
      </c>
      <c r="AT135" s="230" t="s">
        <v>78</v>
      </c>
      <c r="AU135" s="230" t="s">
        <v>87</v>
      </c>
      <c r="AY135" s="229" t="s">
        <v>126</v>
      </c>
      <c r="BK135" s="231">
        <f>SUM(BK136:BK138)</f>
        <v>0</v>
      </c>
    </row>
    <row r="136" spans="1:65" s="36" customFormat="1" ht="24" customHeight="1">
      <c r="A136" s="28"/>
      <c r="B136" s="29"/>
      <c r="C136" s="234" t="s">
        <v>221</v>
      </c>
      <c r="D136" s="234" t="s">
        <v>128</v>
      </c>
      <c r="E136" s="235" t="s">
        <v>222</v>
      </c>
      <c r="F136" s="236" t="s">
        <v>223</v>
      </c>
      <c r="G136" s="237" t="s">
        <v>224</v>
      </c>
      <c r="H136" s="238">
        <v>1</v>
      </c>
      <c r="I136" s="239"/>
      <c r="J136" s="240">
        <f>ROUND(I136*H136,2)</f>
        <v>0</v>
      </c>
      <c r="K136" s="236" t="s">
        <v>225</v>
      </c>
      <c r="L136" s="35"/>
      <c r="M136" s="241" t="s">
        <v>32</v>
      </c>
      <c r="N136" s="242" t="s">
        <v>50</v>
      </c>
      <c r="O136" s="83"/>
      <c r="P136" s="243">
        <f>O136*H136</f>
        <v>0</v>
      </c>
      <c r="Q136" s="243">
        <v>0.42368</v>
      </c>
      <c r="R136" s="243">
        <f>Q136*H136</f>
        <v>0.42368</v>
      </c>
      <c r="S136" s="243">
        <v>0</v>
      </c>
      <c r="T136" s="244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245" t="s">
        <v>133</v>
      </c>
      <c r="AT136" s="245" t="s">
        <v>128</v>
      </c>
      <c r="AU136" s="245" t="s">
        <v>89</v>
      </c>
      <c r="AY136" s="3" t="s">
        <v>126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3" t="s">
        <v>87</v>
      </c>
      <c r="BK136" s="246">
        <f>ROUND(I136*H136,2)</f>
        <v>0</v>
      </c>
      <c r="BL136" s="3" t="s">
        <v>133</v>
      </c>
      <c r="BM136" s="245" t="s">
        <v>226</v>
      </c>
    </row>
    <row r="137" spans="1:65" s="36" customFormat="1" ht="136.5">
      <c r="A137" s="28"/>
      <c r="B137" s="29"/>
      <c r="C137" s="30"/>
      <c r="D137" s="250" t="s">
        <v>140</v>
      </c>
      <c r="E137" s="30"/>
      <c r="F137" s="260" t="s">
        <v>227</v>
      </c>
      <c r="G137" s="30"/>
      <c r="H137" s="30"/>
      <c r="I137" s="139"/>
      <c r="J137" s="30"/>
      <c r="K137" s="30"/>
      <c r="L137" s="35"/>
      <c r="M137" s="261"/>
      <c r="N137" s="262"/>
      <c r="O137" s="83"/>
      <c r="P137" s="83"/>
      <c r="Q137" s="83"/>
      <c r="R137" s="83"/>
      <c r="S137" s="83"/>
      <c r="T137" s="84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T137" s="3" t="s">
        <v>140</v>
      </c>
      <c r="AU137" s="3" t="s">
        <v>89</v>
      </c>
    </row>
    <row r="138" spans="1:65" s="247" customFormat="1">
      <c r="B138" s="248"/>
      <c r="C138" s="249"/>
      <c r="D138" s="250" t="s">
        <v>135</v>
      </c>
      <c r="E138" s="251" t="s">
        <v>32</v>
      </c>
      <c r="F138" s="252" t="s">
        <v>228</v>
      </c>
      <c r="G138" s="249"/>
      <c r="H138" s="253">
        <v>1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135</v>
      </c>
      <c r="AU138" s="259" t="s">
        <v>89</v>
      </c>
      <c r="AV138" s="247" t="s">
        <v>89</v>
      </c>
      <c r="AW138" s="247" t="s">
        <v>39</v>
      </c>
      <c r="AX138" s="247" t="s">
        <v>79</v>
      </c>
      <c r="AY138" s="259" t="s">
        <v>126</v>
      </c>
    </row>
    <row r="139" spans="1:65" s="217" customFormat="1" ht="22.9" customHeight="1">
      <c r="B139" s="218"/>
      <c r="C139" s="219"/>
      <c r="D139" s="220" t="s">
        <v>78</v>
      </c>
      <c r="E139" s="232" t="s">
        <v>179</v>
      </c>
      <c r="F139" s="232" t="s">
        <v>229</v>
      </c>
      <c r="G139" s="219"/>
      <c r="H139" s="219"/>
      <c r="I139" s="222"/>
      <c r="J139" s="233">
        <f>BK139</f>
        <v>0</v>
      </c>
      <c r="K139" s="219"/>
      <c r="L139" s="224"/>
      <c r="M139" s="225"/>
      <c r="N139" s="226"/>
      <c r="O139" s="226"/>
      <c r="P139" s="227">
        <f>SUM(P140:P150)</f>
        <v>0</v>
      </c>
      <c r="Q139" s="226"/>
      <c r="R139" s="227">
        <f>SUM(R140:R150)</f>
        <v>28.091087999999999</v>
      </c>
      <c r="S139" s="226"/>
      <c r="T139" s="228">
        <f>SUM(T140:T150)</f>
        <v>0</v>
      </c>
      <c r="AR139" s="229" t="s">
        <v>87</v>
      </c>
      <c r="AT139" s="230" t="s">
        <v>78</v>
      </c>
      <c r="AU139" s="230" t="s">
        <v>87</v>
      </c>
      <c r="AY139" s="229" t="s">
        <v>126</v>
      </c>
      <c r="BK139" s="231">
        <f>SUM(BK140:BK150)</f>
        <v>0</v>
      </c>
    </row>
    <row r="140" spans="1:65" s="36" customFormat="1" ht="36" customHeight="1">
      <c r="A140" s="28"/>
      <c r="B140" s="29"/>
      <c r="C140" s="234" t="s">
        <v>230</v>
      </c>
      <c r="D140" s="234" t="s">
        <v>128</v>
      </c>
      <c r="E140" s="235" t="s">
        <v>231</v>
      </c>
      <c r="F140" s="236" t="s">
        <v>232</v>
      </c>
      <c r="G140" s="237" t="s">
        <v>233</v>
      </c>
      <c r="H140" s="238">
        <v>96</v>
      </c>
      <c r="I140" s="239"/>
      <c r="J140" s="240">
        <f>ROUND(I140*H140,2)</f>
        <v>0</v>
      </c>
      <c r="K140" s="236" t="s">
        <v>132</v>
      </c>
      <c r="L140" s="35"/>
      <c r="M140" s="241" t="s">
        <v>32</v>
      </c>
      <c r="N140" s="242" t="s">
        <v>50</v>
      </c>
      <c r="O140" s="83"/>
      <c r="P140" s="243">
        <f>O140*H140</f>
        <v>0</v>
      </c>
      <c r="Q140" s="243">
        <v>0.10095</v>
      </c>
      <c r="R140" s="243">
        <f>Q140*H140</f>
        <v>9.6912000000000003</v>
      </c>
      <c r="S140" s="243">
        <v>0</v>
      </c>
      <c r="T140" s="244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245" t="s">
        <v>133</v>
      </c>
      <c r="AT140" s="245" t="s">
        <v>128</v>
      </c>
      <c r="AU140" s="245" t="s">
        <v>89</v>
      </c>
      <c r="AY140" s="3" t="s">
        <v>126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3" t="s">
        <v>87</v>
      </c>
      <c r="BK140" s="246">
        <f>ROUND(I140*H140,2)</f>
        <v>0</v>
      </c>
      <c r="BL140" s="3" t="s">
        <v>133</v>
      </c>
      <c r="BM140" s="245" t="s">
        <v>234</v>
      </c>
    </row>
    <row r="141" spans="1:65" s="36" customFormat="1" ht="87.75">
      <c r="A141" s="28"/>
      <c r="B141" s="29"/>
      <c r="C141" s="30"/>
      <c r="D141" s="250" t="s">
        <v>140</v>
      </c>
      <c r="E141" s="30"/>
      <c r="F141" s="260" t="s">
        <v>235</v>
      </c>
      <c r="G141" s="30"/>
      <c r="H141" s="30"/>
      <c r="I141" s="139"/>
      <c r="J141" s="30"/>
      <c r="K141" s="30"/>
      <c r="L141" s="35"/>
      <c r="M141" s="261"/>
      <c r="N141" s="262"/>
      <c r="O141" s="83"/>
      <c r="P141" s="83"/>
      <c r="Q141" s="83"/>
      <c r="R141" s="83"/>
      <c r="S141" s="83"/>
      <c r="T141" s="84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T141" s="3" t="s">
        <v>140</v>
      </c>
      <c r="AU141" s="3" t="s">
        <v>89</v>
      </c>
    </row>
    <row r="142" spans="1:65" s="247" customFormat="1">
      <c r="B142" s="248"/>
      <c r="C142" s="249"/>
      <c r="D142" s="250" t="s">
        <v>135</v>
      </c>
      <c r="E142" s="251" t="s">
        <v>32</v>
      </c>
      <c r="F142" s="252" t="s">
        <v>236</v>
      </c>
      <c r="G142" s="249"/>
      <c r="H142" s="253">
        <v>90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135</v>
      </c>
      <c r="AU142" s="259" t="s">
        <v>89</v>
      </c>
      <c r="AV142" s="247" t="s">
        <v>89</v>
      </c>
      <c r="AW142" s="247" t="s">
        <v>39</v>
      </c>
      <c r="AX142" s="247" t="s">
        <v>79</v>
      </c>
      <c r="AY142" s="259" t="s">
        <v>126</v>
      </c>
    </row>
    <row r="143" spans="1:65" s="247" customFormat="1">
      <c r="B143" s="248"/>
      <c r="C143" s="249"/>
      <c r="D143" s="250" t="s">
        <v>135</v>
      </c>
      <c r="E143" s="251" t="s">
        <v>32</v>
      </c>
      <c r="F143" s="252" t="s">
        <v>237</v>
      </c>
      <c r="G143" s="249"/>
      <c r="H143" s="253">
        <v>6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135</v>
      </c>
      <c r="AU143" s="259" t="s">
        <v>89</v>
      </c>
      <c r="AV143" s="247" t="s">
        <v>89</v>
      </c>
      <c r="AW143" s="247" t="s">
        <v>39</v>
      </c>
      <c r="AX143" s="247" t="s">
        <v>79</v>
      </c>
      <c r="AY143" s="259" t="s">
        <v>126</v>
      </c>
    </row>
    <row r="144" spans="1:65" s="36" customFormat="1" ht="16.5" customHeight="1">
      <c r="A144" s="28"/>
      <c r="B144" s="29"/>
      <c r="C144" s="263" t="s">
        <v>238</v>
      </c>
      <c r="D144" s="263" t="s">
        <v>194</v>
      </c>
      <c r="E144" s="264" t="s">
        <v>239</v>
      </c>
      <c r="F144" s="265" t="s">
        <v>240</v>
      </c>
      <c r="G144" s="266" t="s">
        <v>233</v>
      </c>
      <c r="H144" s="267">
        <v>97.92</v>
      </c>
      <c r="I144" s="268"/>
      <c r="J144" s="269">
        <f>ROUND(I144*H144,2)</f>
        <v>0</v>
      </c>
      <c r="K144" s="265" t="s">
        <v>132</v>
      </c>
      <c r="L144" s="270"/>
      <c r="M144" s="271" t="s">
        <v>32</v>
      </c>
      <c r="N144" s="272" t="s">
        <v>50</v>
      </c>
      <c r="O144" s="83"/>
      <c r="P144" s="243">
        <f>O144*H144</f>
        <v>0</v>
      </c>
      <c r="Q144" s="243">
        <v>2.1999999999999999E-2</v>
      </c>
      <c r="R144" s="243">
        <f>Q144*H144</f>
        <v>2.1542399999999997</v>
      </c>
      <c r="S144" s="243">
        <v>0</v>
      </c>
      <c r="T144" s="244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245" t="s">
        <v>171</v>
      </c>
      <c r="AT144" s="245" t="s">
        <v>194</v>
      </c>
      <c r="AU144" s="245" t="s">
        <v>89</v>
      </c>
      <c r="AY144" s="3" t="s">
        <v>126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3" t="s">
        <v>87</v>
      </c>
      <c r="BK144" s="246">
        <f>ROUND(I144*H144,2)</f>
        <v>0</v>
      </c>
      <c r="BL144" s="3" t="s">
        <v>133</v>
      </c>
      <c r="BM144" s="245" t="s">
        <v>241</v>
      </c>
    </row>
    <row r="145" spans="1:65" s="247" customFormat="1">
      <c r="B145" s="248"/>
      <c r="C145" s="249"/>
      <c r="D145" s="250" t="s">
        <v>135</v>
      </c>
      <c r="E145" s="249"/>
      <c r="F145" s="252" t="s">
        <v>242</v>
      </c>
      <c r="G145" s="249"/>
      <c r="H145" s="253">
        <v>97.92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135</v>
      </c>
      <c r="AU145" s="259" t="s">
        <v>89</v>
      </c>
      <c r="AV145" s="247" t="s">
        <v>89</v>
      </c>
      <c r="AW145" s="247" t="s">
        <v>4</v>
      </c>
      <c r="AX145" s="247" t="s">
        <v>87</v>
      </c>
      <c r="AY145" s="259" t="s">
        <v>126</v>
      </c>
    </row>
    <row r="146" spans="1:65" s="36" customFormat="1" ht="24" customHeight="1">
      <c r="A146" s="28"/>
      <c r="B146" s="29"/>
      <c r="C146" s="234" t="s">
        <v>243</v>
      </c>
      <c r="D146" s="234" t="s">
        <v>128</v>
      </c>
      <c r="E146" s="235" t="s">
        <v>244</v>
      </c>
      <c r="F146" s="236" t="s">
        <v>245</v>
      </c>
      <c r="G146" s="237" t="s">
        <v>131</v>
      </c>
      <c r="H146" s="238">
        <v>7.2</v>
      </c>
      <c r="I146" s="239"/>
      <c r="J146" s="240">
        <f>ROUND(I146*H146,2)</f>
        <v>0</v>
      </c>
      <c r="K146" s="236" t="s">
        <v>132</v>
      </c>
      <c r="L146" s="35"/>
      <c r="M146" s="241" t="s">
        <v>32</v>
      </c>
      <c r="N146" s="242" t="s">
        <v>50</v>
      </c>
      <c r="O146" s="83"/>
      <c r="P146" s="243">
        <f>O146*H146</f>
        <v>0</v>
      </c>
      <c r="Q146" s="243">
        <v>2.2563399999999998</v>
      </c>
      <c r="R146" s="243">
        <f>Q146*H146</f>
        <v>16.245647999999999</v>
      </c>
      <c r="S146" s="243">
        <v>0</v>
      </c>
      <c r="T146" s="244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245" t="s">
        <v>133</v>
      </c>
      <c r="AT146" s="245" t="s">
        <v>128</v>
      </c>
      <c r="AU146" s="245" t="s">
        <v>89</v>
      </c>
      <c r="AY146" s="3" t="s">
        <v>126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3" t="s">
        <v>87</v>
      </c>
      <c r="BK146" s="246">
        <f>ROUND(I146*H146,2)</f>
        <v>0</v>
      </c>
      <c r="BL146" s="3" t="s">
        <v>133</v>
      </c>
      <c r="BM146" s="245" t="s">
        <v>246</v>
      </c>
    </row>
    <row r="147" spans="1:65" s="36" customFormat="1" ht="29.25">
      <c r="A147" s="28"/>
      <c r="B147" s="29"/>
      <c r="C147" s="30"/>
      <c r="D147" s="250" t="s">
        <v>162</v>
      </c>
      <c r="E147" s="30"/>
      <c r="F147" s="260" t="s">
        <v>247</v>
      </c>
      <c r="G147" s="30"/>
      <c r="H147" s="30"/>
      <c r="I147" s="139"/>
      <c r="J147" s="30"/>
      <c r="K147" s="30"/>
      <c r="L147" s="35"/>
      <c r="M147" s="261"/>
      <c r="N147" s="262"/>
      <c r="O147" s="83"/>
      <c r="P147" s="83"/>
      <c r="Q147" s="83"/>
      <c r="R147" s="83"/>
      <c r="S147" s="83"/>
      <c r="T147" s="84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3" t="s">
        <v>162</v>
      </c>
      <c r="AU147" s="3" t="s">
        <v>89</v>
      </c>
    </row>
    <row r="148" spans="1:65" s="247" customFormat="1" ht="22.5">
      <c r="B148" s="248"/>
      <c r="C148" s="249"/>
      <c r="D148" s="250" t="s">
        <v>135</v>
      </c>
      <c r="E148" s="251" t="s">
        <v>32</v>
      </c>
      <c r="F148" s="252" t="s">
        <v>248</v>
      </c>
      <c r="G148" s="249"/>
      <c r="H148" s="253">
        <v>7.2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135</v>
      </c>
      <c r="AU148" s="259" t="s">
        <v>89</v>
      </c>
      <c r="AV148" s="247" t="s">
        <v>89</v>
      </c>
      <c r="AW148" s="247" t="s">
        <v>39</v>
      </c>
      <c r="AX148" s="247" t="s">
        <v>79</v>
      </c>
      <c r="AY148" s="259" t="s">
        <v>126</v>
      </c>
    </row>
    <row r="149" spans="1:65" s="36" customFormat="1" ht="24" customHeight="1">
      <c r="A149" s="28"/>
      <c r="B149" s="29"/>
      <c r="C149" s="234" t="s">
        <v>249</v>
      </c>
      <c r="D149" s="234" t="s">
        <v>128</v>
      </c>
      <c r="E149" s="235" t="s">
        <v>250</v>
      </c>
      <c r="F149" s="236" t="s">
        <v>251</v>
      </c>
      <c r="G149" s="237" t="s">
        <v>224</v>
      </c>
      <c r="H149" s="238">
        <v>2</v>
      </c>
      <c r="I149" s="239"/>
      <c r="J149" s="240">
        <f>ROUND(I149*H149,2)</f>
        <v>0</v>
      </c>
      <c r="K149" s="236" t="s">
        <v>132</v>
      </c>
      <c r="L149" s="35"/>
      <c r="M149" s="241" t="s">
        <v>32</v>
      </c>
      <c r="N149" s="242" t="s">
        <v>50</v>
      </c>
      <c r="O149" s="83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245" t="s">
        <v>133</v>
      </c>
      <c r="AT149" s="245" t="s">
        <v>128</v>
      </c>
      <c r="AU149" s="245" t="s">
        <v>89</v>
      </c>
      <c r="AY149" s="3" t="s">
        <v>126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3" t="s">
        <v>87</v>
      </c>
      <c r="BK149" s="246">
        <f>ROUND(I149*H149,2)</f>
        <v>0</v>
      </c>
      <c r="BL149" s="3" t="s">
        <v>133</v>
      </c>
      <c r="BM149" s="245" t="s">
        <v>252</v>
      </c>
    </row>
    <row r="150" spans="1:65" s="247" customFormat="1">
      <c r="B150" s="248"/>
      <c r="C150" s="249"/>
      <c r="D150" s="250" t="s">
        <v>135</v>
      </c>
      <c r="E150" s="251" t="s">
        <v>32</v>
      </c>
      <c r="F150" s="252" t="s">
        <v>253</v>
      </c>
      <c r="G150" s="249"/>
      <c r="H150" s="253">
        <v>2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135</v>
      </c>
      <c r="AU150" s="259" t="s">
        <v>89</v>
      </c>
      <c r="AV150" s="247" t="s">
        <v>89</v>
      </c>
      <c r="AW150" s="247" t="s">
        <v>39</v>
      </c>
      <c r="AX150" s="247" t="s">
        <v>79</v>
      </c>
      <c r="AY150" s="259" t="s">
        <v>126</v>
      </c>
    </row>
    <row r="151" spans="1:65" s="217" customFormat="1" ht="22.9" customHeight="1">
      <c r="B151" s="218"/>
      <c r="C151" s="219"/>
      <c r="D151" s="220" t="s">
        <v>78</v>
      </c>
      <c r="E151" s="232" t="s">
        <v>254</v>
      </c>
      <c r="F151" s="232" t="s">
        <v>255</v>
      </c>
      <c r="G151" s="219"/>
      <c r="H151" s="219"/>
      <c r="I151" s="222"/>
      <c r="J151" s="233">
        <f>BK151</f>
        <v>0</v>
      </c>
      <c r="K151" s="219"/>
      <c r="L151" s="224"/>
      <c r="M151" s="225"/>
      <c r="N151" s="226"/>
      <c r="O151" s="226"/>
      <c r="P151" s="227">
        <f>SUM(P152:P167)</f>
        <v>0</v>
      </c>
      <c r="Q151" s="226"/>
      <c r="R151" s="227">
        <f>SUM(R152:R167)</f>
        <v>0</v>
      </c>
      <c r="S151" s="226"/>
      <c r="T151" s="228">
        <f>SUM(T152:T167)</f>
        <v>19.612400000000001</v>
      </c>
      <c r="AR151" s="229" t="s">
        <v>87</v>
      </c>
      <c r="AT151" s="230" t="s">
        <v>78</v>
      </c>
      <c r="AU151" s="230" t="s">
        <v>87</v>
      </c>
      <c r="AY151" s="229" t="s">
        <v>126</v>
      </c>
      <c r="BK151" s="231">
        <f>SUM(BK152:BK167)</f>
        <v>0</v>
      </c>
    </row>
    <row r="152" spans="1:65" s="36" customFormat="1" ht="72" customHeight="1">
      <c r="A152" s="28"/>
      <c r="B152" s="29"/>
      <c r="C152" s="234" t="s">
        <v>7</v>
      </c>
      <c r="D152" s="234" t="s">
        <v>128</v>
      </c>
      <c r="E152" s="235" t="s">
        <v>256</v>
      </c>
      <c r="F152" s="236" t="s">
        <v>257</v>
      </c>
      <c r="G152" s="237" t="s">
        <v>182</v>
      </c>
      <c r="H152" s="238">
        <v>2.5</v>
      </c>
      <c r="I152" s="239"/>
      <c r="J152" s="240">
        <f>ROUND(I152*H152,2)</f>
        <v>0</v>
      </c>
      <c r="K152" s="236" t="s">
        <v>132</v>
      </c>
      <c r="L152" s="35"/>
      <c r="M152" s="241" t="s">
        <v>32</v>
      </c>
      <c r="N152" s="242" t="s">
        <v>50</v>
      </c>
      <c r="O152" s="83"/>
      <c r="P152" s="243">
        <f>O152*H152</f>
        <v>0</v>
      </c>
      <c r="Q152" s="243">
        <v>0</v>
      </c>
      <c r="R152" s="243">
        <f>Q152*H152</f>
        <v>0</v>
      </c>
      <c r="S152" s="243">
        <v>0.255</v>
      </c>
      <c r="T152" s="244">
        <f>S152*H152</f>
        <v>0.63749999999999996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245" t="s">
        <v>133</v>
      </c>
      <c r="AT152" s="245" t="s">
        <v>128</v>
      </c>
      <c r="AU152" s="245" t="s">
        <v>89</v>
      </c>
      <c r="AY152" s="3" t="s">
        <v>126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3" t="s">
        <v>87</v>
      </c>
      <c r="BK152" s="246">
        <f>ROUND(I152*H152,2)</f>
        <v>0</v>
      </c>
      <c r="BL152" s="3" t="s">
        <v>133</v>
      </c>
      <c r="BM152" s="245" t="s">
        <v>258</v>
      </c>
    </row>
    <row r="153" spans="1:65" s="36" customFormat="1" ht="175.5">
      <c r="A153" s="28"/>
      <c r="B153" s="29"/>
      <c r="C153" s="30"/>
      <c r="D153" s="250" t="s">
        <v>140</v>
      </c>
      <c r="E153" s="30"/>
      <c r="F153" s="260" t="s">
        <v>259</v>
      </c>
      <c r="G153" s="30"/>
      <c r="H153" s="30"/>
      <c r="I153" s="139"/>
      <c r="J153" s="30"/>
      <c r="K153" s="30"/>
      <c r="L153" s="35"/>
      <c r="M153" s="261"/>
      <c r="N153" s="262"/>
      <c r="O153" s="83"/>
      <c r="P153" s="83"/>
      <c r="Q153" s="83"/>
      <c r="R153" s="83"/>
      <c r="S153" s="83"/>
      <c r="T153" s="84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T153" s="3" t="s">
        <v>140</v>
      </c>
      <c r="AU153" s="3" t="s">
        <v>89</v>
      </c>
    </row>
    <row r="154" spans="1:65" s="247" customFormat="1">
      <c r="B154" s="248"/>
      <c r="C154" s="249"/>
      <c r="D154" s="250" t="s">
        <v>135</v>
      </c>
      <c r="E154" s="251" t="s">
        <v>32</v>
      </c>
      <c r="F154" s="252" t="s">
        <v>260</v>
      </c>
      <c r="G154" s="249"/>
      <c r="H154" s="253">
        <v>2.5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AT154" s="259" t="s">
        <v>135</v>
      </c>
      <c r="AU154" s="259" t="s">
        <v>89</v>
      </c>
      <c r="AV154" s="247" t="s">
        <v>89</v>
      </c>
      <c r="AW154" s="247" t="s">
        <v>39</v>
      </c>
      <c r="AX154" s="247" t="s">
        <v>79</v>
      </c>
      <c r="AY154" s="259" t="s">
        <v>126</v>
      </c>
    </row>
    <row r="155" spans="1:65" s="36" customFormat="1" ht="48" customHeight="1">
      <c r="A155" s="28"/>
      <c r="B155" s="29"/>
      <c r="C155" s="234" t="s">
        <v>261</v>
      </c>
      <c r="D155" s="234" t="s">
        <v>128</v>
      </c>
      <c r="E155" s="235" t="s">
        <v>262</v>
      </c>
      <c r="F155" s="236" t="s">
        <v>263</v>
      </c>
      <c r="G155" s="237" t="s">
        <v>182</v>
      </c>
      <c r="H155" s="238">
        <v>18.5</v>
      </c>
      <c r="I155" s="239"/>
      <c r="J155" s="240">
        <f>ROUND(I155*H155,2)</f>
        <v>0</v>
      </c>
      <c r="K155" s="236" t="s">
        <v>132</v>
      </c>
      <c r="L155" s="35"/>
      <c r="M155" s="241" t="s">
        <v>32</v>
      </c>
      <c r="N155" s="242" t="s">
        <v>50</v>
      </c>
      <c r="O155" s="83"/>
      <c r="P155" s="243">
        <f>O155*H155</f>
        <v>0</v>
      </c>
      <c r="Q155" s="243">
        <v>0</v>
      </c>
      <c r="R155" s="243">
        <f>Q155*H155</f>
        <v>0</v>
      </c>
      <c r="S155" s="243">
        <v>0.28999999999999998</v>
      </c>
      <c r="T155" s="244">
        <f>S155*H155</f>
        <v>5.3649999999999993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245" t="s">
        <v>133</v>
      </c>
      <c r="AT155" s="245" t="s">
        <v>128</v>
      </c>
      <c r="AU155" s="245" t="s">
        <v>89</v>
      </c>
      <c r="AY155" s="3" t="s">
        <v>126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3" t="s">
        <v>87</v>
      </c>
      <c r="BK155" s="246">
        <f>ROUND(I155*H155,2)</f>
        <v>0</v>
      </c>
      <c r="BL155" s="3" t="s">
        <v>133</v>
      </c>
      <c r="BM155" s="245" t="s">
        <v>264</v>
      </c>
    </row>
    <row r="156" spans="1:65" s="36" customFormat="1" ht="302.25">
      <c r="A156" s="28"/>
      <c r="B156" s="29"/>
      <c r="C156" s="30"/>
      <c r="D156" s="250" t="s">
        <v>140</v>
      </c>
      <c r="E156" s="30"/>
      <c r="F156" s="260" t="s">
        <v>265</v>
      </c>
      <c r="G156" s="30"/>
      <c r="H156" s="30"/>
      <c r="I156" s="139"/>
      <c r="J156" s="30"/>
      <c r="K156" s="30"/>
      <c r="L156" s="35"/>
      <c r="M156" s="261"/>
      <c r="N156" s="262"/>
      <c r="O156" s="83"/>
      <c r="P156" s="83"/>
      <c r="Q156" s="83"/>
      <c r="R156" s="83"/>
      <c r="S156" s="83"/>
      <c r="T156" s="8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3" t="s">
        <v>140</v>
      </c>
      <c r="AU156" s="3" t="s">
        <v>89</v>
      </c>
    </row>
    <row r="157" spans="1:65" s="247" customFormat="1" ht="22.5">
      <c r="B157" s="248"/>
      <c r="C157" s="249"/>
      <c r="D157" s="250" t="s">
        <v>135</v>
      </c>
      <c r="E157" s="251" t="s">
        <v>32</v>
      </c>
      <c r="F157" s="252" t="s">
        <v>266</v>
      </c>
      <c r="G157" s="249"/>
      <c r="H157" s="253">
        <v>18.5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135</v>
      </c>
      <c r="AU157" s="259" t="s">
        <v>89</v>
      </c>
      <c r="AV157" s="247" t="s">
        <v>89</v>
      </c>
      <c r="AW157" s="247" t="s">
        <v>39</v>
      </c>
      <c r="AX157" s="247" t="s">
        <v>79</v>
      </c>
      <c r="AY157" s="259" t="s">
        <v>126</v>
      </c>
    </row>
    <row r="158" spans="1:65" s="36" customFormat="1" ht="60" customHeight="1">
      <c r="A158" s="28"/>
      <c r="B158" s="29"/>
      <c r="C158" s="234" t="s">
        <v>267</v>
      </c>
      <c r="D158" s="234" t="s">
        <v>128</v>
      </c>
      <c r="E158" s="235" t="s">
        <v>268</v>
      </c>
      <c r="F158" s="236" t="s">
        <v>269</v>
      </c>
      <c r="G158" s="237" t="s">
        <v>182</v>
      </c>
      <c r="H158" s="238">
        <v>16</v>
      </c>
      <c r="I158" s="239"/>
      <c r="J158" s="240">
        <f>ROUND(I158*H158,2)</f>
        <v>0</v>
      </c>
      <c r="K158" s="236" t="s">
        <v>132</v>
      </c>
      <c r="L158" s="35"/>
      <c r="M158" s="241" t="s">
        <v>32</v>
      </c>
      <c r="N158" s="242" t="s">
        <v>50</v>
      </c>
      <c r="O158" s="83"/>
      <c r="P158" s="243">
        <f>O158*H158</f>
        <v>0</v>
      </c>
      <c r="Q158" s="243">
        <v>0</v>
      </c>
      <c r="R158" s="243">
        <f>Q158*H158</f>
        <v>0</v>
      </c>
      <c r="S158" s="243">
        <v>0.32500000000000001</v>
      </c>
      <c r="T158" s="244">
        <f>S158*H158</f>
        <v>5.2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245" t="s">
        <v>133</v>
      </c>
      <c r="AT158" s="245" t="s">
        <v>128</v>
      </c>
      <c r="AU158" s="245" t="s">
        <v>89</v>
      </c>
      <c r="AY158" s="3" t="s">
        <v>126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3" t="s">
        <v>87</v>
      </c>
      <c r="BK158" s="246">
        <f>ROUND(I158*H158,2)</f>
        <v>0</v>
      </c>
      <c r="BL158" s="3" t="s">
        <v>133</v>
      </c>
      <c r="BM158" s="245" t="s">
        <v>270</v>
      </c>
    </row>
    <row r="159" spans="1:65" s="36" customFormat="1" ht="302.25">
      <c r="A159" s="28"/>
      <c r="B159" s="29"/>
      <c r="C159" s="30"/>
      <c r="D159" s="250" t="s">
        <v>140</v>
      </c>
      <c r="E159" s="30"/>
      <c r="F159" s="260" t="s">
        <v>265</v>
      </c>
      <c r="G159" s="30"/>
      <c r="H159" s="30"/>
      <c r="I159" s="139"/>
      <c r="J159" s="30"/>
      <c r="K159" s="30"/>
      <c r="L159" s="35"/>
      <c r="M159" s="261"/>
      <c r="N159" s="262"/>
      <c r="O159" s="83"/>
      <c r="P159" s="83"/>
      <c r="Q159" s="83"/>
      <c r="R159" s="83"/>
      <c r="S159" s="83"/>
      <c r="T159" s="8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3" t="s">
        <v>140</v>
      </c>
      <c r="AU159" s="3" t="s">
        <v>89</v>
      </c>
    </row>
    <row r="160" spans="1:65" s="247" customFormat="1">
      <c r="B160" s="248"/>
      <c r="C160" s="249"/>
      <c r="D160" s="250" t="s">
        <v>135</v>
      </c>
      <c r="E160" s="251" t="s">
        <v>32</v>
      </c>
      <c r="F160" s="252" t="s">
        <v>271</v>
      </c>
      <c r="G160" s="249"/>
      <c r="H160" s="253">
        <v>16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135</v>
      </c>
      <c r="AU160" s="259" t="s">
        <v>89</v>
      </c>
      <c r="AV160" s="247" t="s">
        <v>89</v>
      </c>
      <c r="AW160" s="247" t="s">
        <v>39</v>
      </c>
      <c r="AX160" s="247" t="s">
        <v>79</v>
      </c>
      <c r="AY160" s="259" t="s">
        <v>126</v>
      </c>
    </row>
    <row r="161" spans="1:65" s="36" customFormat="1" ht="36" customHeight="1">
      <c r="A161" s="28"/>
      <c r="B161" s="29"/>
      <c r="C161" s="234" t="s">
        <v>272</v>
      </c>
      <c r="D161" s="234" t="s">
        <v>128</v>
      </c>
      <c r="E161" s="235" t="s">
        <v>273</v>
      </c>
      <c r="F161" s="236" t="s">
        <v>274</v>
      </c>
      <c r="G161" s="237" t="s">
        <v>233</v>
      </c>
      <c r="H161" s="238">
        <v>6</v>
      </c>
      <c r="I161" s="239"/>
      <c r="J161" s="240">
        <f>ROUND(I161*H161,2)</f>
        <v>0</v>
      </c>
      <c r="K161" s="236" t="s">
        <v>132</v>
      </c>
      <c r="L161" s="35"/>
      <c r="M161" s="241" t="s">
        <v>32</v>
      </c>
      <c r="N161" s="242" t="s">
        <v>50</v>
      </c>
      <c r="O161" s="83"/>
      <c r="P161" s="243">
        <f>O161*H161</f>
        <v>0</v>
      </c>
      <c r="Q161" s="243">
        <v>0</v>
      </c>
      <c r="R161" s="243">
        <f>Q161*H161</f>
        <v>0</v>
      </c>
      <c r="S161" s="243">
        <v>0.04</v>
      </c>
      <c r="T161" s="244">
        <f>S161*H161</f>
        <v>0.24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245" t="s">
        <v>133</v>
      </c>
      <c r="AT161" s="245" t="s">
        <v>128</v>
      </c>
      <c r="AU161" s="245" t="s">
        <v>89</v>
      </c>
      <c r="AY161" s="3" t="s">
        <v>126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3" t="s">
        <v>87</v>
      </c>
      <c r="BK161" s="246">
        <f>ROUND(I161*H161,2)</f>
        <v>0</v>
      </c>
      <c r="BL161" s="3" t="s">
        <v>133</v>
      </c>
      <c r="BM161" s="245" t="s">
        <v>275</v>
      </c>
    </row>
    <row r="162" spans="1:65" s="36" customFormat="1" ht="195">
      <c r="A162" s="28"/>
      <c r="B162" s="29"/>
      <c r="C162" s="30"/>
      <c r="D162" s="250" t="s">
        <v>140</v>
      </c>
      <c r="E162" s="30"/>
      <c r="F162" s="260" t="s">
        <v>276</v>
      </c>
      <c r="G162" s="30"/>
      <c r="H162" s="30"/>
      <c r="I162" s="139"/>
      <c r="J162" s="30"/>
      <c r="K162" s="30"/>
      <c r="L162" s="35"/>
      <c r="M162" s="261"/>
      <c r="N162" s="262"/>
      <c r="O162" s="83"/>
      <c r="P162" s="83"/>
      <c r="Q162" s="83"/>
      <c r="R162" s="83"/>
      <c r="S162" s="83"/>
      <c r="T162" s="8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3" t="s">
        <v>140</v>
      </c>
      <c r="AU162" s="3" t="s">
        <v>89</v>
      </c>
    </row>
    <row r="163" spans="1:65" s="247" customFormat="1">
      <c r="B163" s="248"/>
      <c r="C163" s="249"/>
      <c r="D163" s="250" t="s">
        <v>135</v>
      </c>
      <c r="E163" s="251" t="s">
        <v>32</v>
      </c>
      <c r="F163" s="252" t="s">
        <v>237</v>
      </c>
      <c r="G163" s="249"/>
      <c r="H163" s="253">
        <v>6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135</v>
      </c>
      <c r="AU163" s="259" t="s">
        <v>89</v>
      </c>
      <c r="AV163" s="247" t="s">
        <v>89</v>
      </c>
      <c r="AW163" s="247" t="s">
        <v>39</v>
      </c>
      <c r="AX163" s="247" t="s">
        <v>79</v>
      </c>
      <c r="AY163" s="259" t="s">
        <v>126</v>
      </c>
    </row>
    <row r="164" spans="1:65" s="36" customFormat="1" ht="24" customHeight="1">
      <c r="A164" s="28"/>
      <c r="B164" s="29"/>
      <c r="C164" s="234" t="s">
        <v>277</v>
      </c>
      <c r="D164" s="234" t="s">
        <v>128</v>
      </c>
      <c r="E164" s="235" t="s">
        <v>278</v>
      </c>
      <c r="F164" s="236" t="s">
        <v>279</v>
      </c>
      <c r="G164" s="237" t="s">
        <v>131</v>
      </c>
      <c r="H164" s="238">
        <v>3.39</v>
      </c>
      <c r="I164" s="239"/>
      <c r="J164" s="240">
        <f>ROUND(I164*H164,2)</f>
        <v>0</v>
      </c>
      <c r="K164" s="236" t="s">
        <v>132</v>
      </c>
      <c r="L164" s="35"/>
      <c r="M164" s="241" t="s">
        <v>32</v>
      </c>
      <c r="N164" s="242" t="s">
        <v>50</v>
      </c>
      <c r="O164" s="83"/>
      <c r="P164" s="243">
        <f>O164*H164</f>
        <v>0</v>
      </c>
      <c r="Q164" s="243">
        <v>0</v>
      </c>
      <c r="R164" s="243">
        <f>Q164*H164</f>
        <v>0</v>
      </c>
      <c r="S164" s="243">
        <v>2.41</v>
      </c>
      <c r="T164" s="244">
        <f>S164*H164</f>
        <v>8.1699000000000002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245" t="s">
        <v>133</v>
      </c>
      <c r="AT164" s="245" t="s">
        <v>128</v>
      </c>
      <c r="AU164" s="245" t="s">
        <v>89</v>
      </c>
      <c r="AY164" s="3" t="s">
        <v>126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3" t="s">
        <v>87</v>
      </c>
      <c r="BK164" s="246">
        <f>ROUND(I164*H164,2)</f>
        <v>0</v>
      </c>
      <c r="BL164" s="3" t="s">
        <v>133</v>
      </c>
      <c r="BM164" s="245" t="s">
        <v>280</v>
      </c>
    </row>
    <row r="165" spans="1:65" s="36" customFormat="1" ht="146.25">
      <c r="A165" s="28"/>
      <c r="B165" s="29"/>
      <c r="C165" s="30"/>
      <c r="D165" s="250" t="s">
        <v>140</v>
      </c>
      <c r="E165" s="30"/>
      <c r="F165" s="260" t="s">
        <v>281</v>
      </c>
      <c r="G165" s="30"/>
      <c r="H165" s="30"/>
      <c r="I165" s="139"/>
      <c r="J165" s="30"/>
      <c r="K165" s="30"/>
      <c r="L165" s="35"/>
      <c r="M165" s="261"/>
      <c r="N165" s="262"/>
      <c r="O165" s="83"/>
      <c r="P165" s="83"/>
      <c r="Q165" s="83"/>
      <c r="R165" s="83"/>
      <c r="S165" s="83"/>
      <c r="T165" s="8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3" t="s">
        <v>140</v>
      </c>
      <c r="AU165" s="3" t="s">
        <v>89</v>
      </c>
    </row>
    <row r="166" spans="1:65" s="247" customFormat="1">
      <c r="B166" s="248"/>
      <c r="C166" s="249"/>
      <c r="D166" s="250" t="s">
        <v>135</v>
      </c>
      <c r="E166" s="251" t="s">
        <v>32</v>
      </c>
      <c r="F166" s="252" t="s">
        <v>282</v>
      </c>
      <c r="G166" s="249"/>
      <c r="H166" s="253">
        <v>3.3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135</v>
      </c>
      <c r="AU166" s="259" t="s">
        <v>89</v>
      </c>
      <c r="AV166" s="247" t="s">
        <v>89</v>
      </c>
      <c r="AW166" s="247" t="s">
        <v>39</v>
      </c>
      <c r="AX166" s="247" t="s">
        <v>79</v>
      </c>
      <c r="AY166" s="259" t="s">
        <v>126</v>
      </c>
    </row>
    <row r="167" spans="1:65" s="247" customFormat="1">
      <c r="B167" s="248"/>
      <c r="C167" s="249"/>
      <c r="D167" s="250" t="s">
        <v>135</v>
      </c>
      <c r="E167" s="251" t="s">
        <v>32</v>
      </c>
      <c r="F167" s="252" t="s">
        <v>283</v>
      </c>
      <c r="G167" s="249"/>
      <c r="H167" s="253">
        <v>0.09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135</v>
      </c>
      <c r="AU167" s="259" t="s">
        <v>89</v>
      </c>
      <c r="AV167" s="247" t="s">
        <v>89</v>
      </c>
      <c r="AW167" s="247" t="s">
        <v>39</v>
      </c>
      <c r="AX167" s="247" t="s">
        <v>79</v>
      </c>
      <c r="AY167" s="259" t="s">
        <v>126</v>
      </c>
    </row>
    <row r="168" spans="1:65" s="217" customFormat="1" ht="22.9" customHeight="1">
      <c r="B168" s="218"/>
      <c r="C168" s="219"/>
      <c r="D168" s="220" t="s">
        <v>78</v>
      </c>
      <c r="E168" s="232" t="s">
        <v>284</v>
      </c>
      <c r="F168" s="232" t="s">
        <v>285</v>
      </c>
      <c r="G168" s="219"/>
      <c r="H168" s="219"/>
      <c r="I168" s="222"/>
      <c r="J168" s="233">
        <f>BK168</f>
        <v>0</v>
      </c>
      <c r="K168" s="219"/>
      <c r="L168" s="224"/>
      <c r="M168" s="225"/>
      <c r="N168" s="226"/>
      <c r="O168" s="226"/>
      <c r="P168" s="227">
        <f>SUM(P169:P186)</f>
        <v>0</v>
      </c>
      <c r="Q168" s="226"/>
      <c r="R168" s="227">
        <f>SUM(R169:R186)</f>
        <v>0</v>
      </c>
      <c r="S168" s="226"/>
      <c r="T168" s="228">
        <f>SUM(T169:T186)</f>
        <v>0</v>
      </c>
      <c r="AR168" s="229" t="s">
        <v>87</v>
      </c>
      <c r="AT168" s="230" t="s">
        <v>78</v>
      </c>
      <c r="AU168" s="230" t="s">
        <v>87</v>
      </c>
      <c r="AY168" s="229" t="s">
        <v>126</v>
      </c>
      <c r="BK168" s="231">
        <f>SUM(BK169:BK186)</f>
        <v>0</v>
      </c>
    </row>
    <row r="169" spans="1:65" s="36" customFormat="1" ht="36" customHeight="1">
      <c r="A169" s="28"/>
      <c r="B169" s="29"/>
      <c r="C169" s="234" t="s">
        <v>286</v>
      </c>
      <c r="D169" s="234" t="s">
        <v>128</v>
      </c>
      <c r="E169" s="235" t="s">
        <v>287</v>
      </c>
      <c r="F169" s="236" t="s">
        <v>288</v>
      </c>
      <c r="G169" s="237" t="s">
        <v>174</v>
      </c>
      <c r="H169" s="238">
        <v>5.3650000000000002</v>
      </c>
      <c r="I169" s="239"/>
      <c r="J169" s="240">
        <f>ROUND(I169*H169,2)</f>
        <v>0</v>
      </c>
      <c r="K169" s="236" t="s">
        <v>132</v>
      </c>
      <c r="L169" s="35"/>
      <c r="M169" s="241" t="s">
        <v>32</v>
      </c>
      <c r="N169" s="242" t="s">
        <v>50</v>
      </c>
      <c r="O169" s="83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245" t="s">
        <v>133</v>
      </c>
      <c r="AT169" s="245" t="s">
        <v>128</v>
      </c>
      <c r="AU169" s="245" t="s">
        <v>89</v>
      </c>
      <c r="AY169" s="3" t="s">
        <v>126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3" t="s">
        <v>87</v>
      </c>
      <c r="BK169" s="246">
        <f>ROUND(I169*H169,2)</f>
        <v>0</v>
      </c>
      <c r="BL169" s="3" t="s">
        <v>133</v>
      </c>
      <c r="BM169" s="245" t="s">
        <v>289</v>
      </c>
    </row>
    <row r="170" spans="1:65" s="36" customFormat="1" ht="117">
      <c r="A170" s="28"/>
      <c r="B170" s="29"/>
      <c r="C170" s="30"/>
      <c r="D170" s="250" t="s">
        <v>140</v>
      </c>
      <c r="E170" s="30"/>
      <c r="F170" s="260" t="s">
        <v>290</v>
      </c>
      <c r="G170" s="30"/>
      <c r="H170" s="30"/>
      <c r="I170" s="139"/>
      <c r="J170" s="30"/>
      <c r="K170" s="30"/>
      <c r="L170" s="35"/>
      <c r="M170" s="261"/>
      <c r="N170" s="262"/>
      <c r="O170" s="83"/>
      <c r="P170" s="83"/>
      <c r="Q170" s="83"/>
      <c r="R170" s="83"/>
      <c r="S170" s="83"/>
      <c r="T170" s="8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3" t="s">
        <v>140</v>
      </c>
      <c r="AU170" s="3" t="s">
        <v>89</v>
      </c>
    </row>
    <row r="171" spans="1:65" s="247" customFormat="1">
      <c r="B171" s="248"/>
      <c r="C171" s="249"/>
      <c r="D171" s="250" t="s">
        <v>135</v>
      </c>
      <c r="E171" s="251" t="s">
        <v>32</v>
      </c>
      <c r="F171" s="252" t="s">
        <v>291</v>
      </c>
      <c r="G171" s="249"/>
      <c r="H171" s="253">
        <v>5.3650000000000002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135</v>
      </c>
      <c r="AU171" s="259" t="s">
        <v>89</v>
      </c>
      <c r="AV171" s="247" t="s">
        <v>89</v>
      </c>
      <c r="AW171" s="247" t="s">
        <v>39</v>
      </c>
      <c r="AX171" s="247" t="s">
        <v>79</v>
      </c>
      <c r="AY171" s="259" t="s">
        <v>126</v>
      </c>
    </row>
    <row r="172" spans="1:65" s="36" customFormat="1" ht="36" customHeight="1">
      <c r="A172" s="28"/>
      <c r="B172" s="29"/>
      <c r="C172" s="234" t="s">
        <v>292</v>
      </c>
      <c r="D172" s="234" t="s">
        <v>128</v>
      </c>
      <c r="E172" s="235" t="s">
        <v>293</v>
      </c>
      <c r="F172" s="236" t="s">
        <v>294</v>
      </c>
      <c r="G172" s="237" t="s">
        <v>174</v>
      </c>
      <c r="H172" s="238">
        <v>91.204999999999998</v>
      </c>
      <c r="I172" s="239"/>
      <c r="J172" s="240">
        <f>ROUND(I172*H172,2)</f>
        <v>0</v>
      </c>
      <c r="K172" s="236" t="s">
        <v>132</v>
      </c>
      <c r="L172" s="35"/>
      <c r="M172" s="241" t="s">
        <v>32</v>
      </c>
      <c r="N172" s="242" t="s">
        <v>50</v>
      </c>
      <c r="O172" s="83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245" t="s">
        <v>133</v>
      </c>
      <c r="AT172" s="245" t="s">
        <v>128</v>
      </c>
      <c r="AU172" s="245" t="s">
        <v>89</v>
      </c>
      <c r="AY172" s="3" t="s">
        <v>126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3" t="s">
        <v>87</v>
      </c>
      <c r="BK172" s="246">
        <f>ROUND(I172*H172,2)</f>
        <v>0</v>
      </c>
      <c r="BL172" s="3" t="s">
        <v>133</v>
      </c>
      <c r="BM172" s="245" t="s">
        <v>295</v>
      </c>
    </row>
    <row r="173" spans="1:65" s="36" customFormat="1" ht="117">
      <c r="A173" s="28"/>
      <c r="B173" s="29"/>
      <c r="C173" s="30"/>
      <c r="D173" s="250" t="s">
        <v>140</v>
      </c>
      <c r="E173" s="30"/>
      <c r="F173" s="260" t="s">
        <v>290</v>
      </c>
      <c r="G173" s="30"/>
      <c r="H173" s="30"/>
      <c r="I173" s="139"/>
      <c r="J173" s="30"/>
      <c r="K173" s="30"/>
      <c r="L173" s="35"/>
      <c r="M173" s="261"/>
      <c r="N173" s="262"/>
      <c r="O173" s="83"/>
      <c r="P173" s="83"/>
      <c r="Q173" s="83"/>
      <c r="R173" s="83"/>
      <c r="S173" s="83"/>
      <c r="T173" s="8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T173" s="3" t="s">
        <v>140</v>
      </c>
      <c r="AU173" s="3" t="s">
        <v>89</v>
      </c>
    </row>
    <row r="174" spans="1:65" s="36" customFormat="1" ht="19.5">
      <c r="A174" s="28"/>
      <c r="B174" s="29"/>
      <c r="C174" s="30"/>
      <c r="D174" s="250" t="s">
        <v>162</v>
      </c>
      <c r="E174" s="30"/>
      <c r="F174" s="260" t="s">
        <v>296</v>
      </c>
      <c r="G174" s="30"/>
      <c r="H174" s="30"/>
      <c r="I174" s="139"/>
      <c r="J174" s="30"/>
      <c r="K174" s="30"/>
      <c r="L174" s="35"/>
      <c r="M174" s="261"/>
      <c r="N174" s="262"/>
      <c r="O174" s="83"/>
      <c r="P174" s="83"/>
      <c r="Q174" s="83"/>
      <c r="R174" s="83"/>
      <c r="S174" s="83"/>
      <c r="T174" s="8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3" t="s">
        <v>162</v>
      </c>
      <c r="AU174" s="3" t="s">
        <v>89</v>
      </c>
    </row>
    <row r="175" spans="1:65" s="247" customFormat="1">
      <c r="B175" s="248"/>
      <c r="C175" s="249"/>
      <c r="D175" s="250" t="s">
        <v>135</v>
      </c>
      <c r="E175" s="249"/>
      <c r="F175" s="252" t="s">
        <v>297</v>
      </c>
      <c r="G175" s="249"/>
      <c r="H175" s="253">
        <v>91.204999999999998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135</v>
      </c>
      <c r="AU175" s="259" t="s">
        <v>89</v>
      </c>
      <c r="AV175" s="247" t="s">
        <v>89</v>
      </c>
      <c r="AW175" s="247" t="s">
        <v>4</v>
      </c>
      <c r="AX175" s="247" t="s">
        <v>87</v>
      </c>
      <c r="AY175" s="259" t="s">
        <v>126</v>
      </c>
    </row>
    <row r="176" spans="1:65" s="36" customFormat="1" ht="36" customHeight="1">
      <c r="A176" s="28"/>
      <c r="B176" s="29"/>
      <c r="C176" s="234" t="s">
        <v>298</v>
      </c>
      <c r="D176" s="234" t="s">
        <v>128</v>
      </c>
      <c r="E176" s="235" t="s">
        <v>299</v>
      </c>
      <c r="F176" s="236" t="s">
        <v>300</v>
      </c>
      <c r="G176" s="237" t="s">
        <v>174</v>
      </c>
      <c r="H176" s="238">
        <v>14.247999999999999</v>
      </c>
      <c r="I176" s="239"/>
      <c r="J176" s="240">
        <f>ROUND(I176*H176,2)</f>
        <v>0</v>
      </c>
      <c r="K176" s="236" t="s">
        <v>132</v>
      </c>
      <c r="L176" s="35"/>
      <c r="M176" s="241" t="s">
        <v>32</v>
      </c>
      <c r="N176" s="242" t="s">
        <v>50</v>
      </c>
      <c r="O176" s="83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245" t="s">
        <v>133</v>
      </c>
      <c r="AT176" s="245" t="s">
        <v>128</v>
      </c>
      <c r="AU176" s="245" t="s">
        <v>89</v>
      </c>
      <c r="AY176" s="3" t="s">
        <v>126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3" t="s">
        <v>87</v>
      </c>
      <c r="BK176" s="246">
        <f>ROUND(I176*H176,2)</f>
        <v>0</v>
      </c>
      <c r="BL176" s="3" t="s">
        <v>133</v>
      </c>
      <c r="BM176" s="245" t="s">
        <v>301</v>
      </c>
    </row>
    <row r="177" spans="1:65" s="36" customFormat="1" ht="117">
      <c r="A177" s="28"/>
      <c r="B177" s="29"/>
      <c r="C177" s="30"/>
      <c r="D177" s="250" t="s">
        <v>140</v>
      </c>
      <c r="E177" s="30"/>
      <c r="F177" s="260" t="s">
        <v>290</v>
      </c>
      <c r="G177" s="30"/>
      <c r="H177" s="30"/>
      <c r="I177" s="139"/>
      <c r="J177" s="30"/>
      <c r="K177" s="30"/>
      <c r="L177" s="35"/>
      <c r="M177" s="261"/>
      <c r="N177" s="262"/>
      <c r="O177" s="83"/>
      <c r="P177" s="83"/>
      <c r="Q177" s="83"/>
      <c r="R177" s="83"/>
      <c r="S177" s="83"/>
      <c r="T177" s="84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T177" s="3" t="s">
        <v>140</v>
      </c>
      <c r="AU177" s="3" t="s">
        <v>89</v>
      </c>
    </row>
    <row r="178" spans="1:65" s="247" customFormat="1">
      <c r="B178" s="248"/>
      <c r="C178" s="249"/>
      <c r="D178" s="250" t="s">
        <v>135</v>
      </c>
      <c r="E178" s="251" t="s">
        <v>32</v>
      </c>
      <c r="F178" s="252" t="s">
        <v>302</v>
      </c>
      <c r="G178" s="249"/>
      <c r="H178" s="253">
        <v>14.247999999999999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AT178" s="259" t="s">
        <v>135</v>
      </c>
      <c r="AU178" s="259" t="s">
        <v>89</v>
      </c>
      <c r="AV178" s="247" t="s">
        <v>89</v>
      </c>
      <c r="AW178" s="247" t="s">
        <v>39</v>
      </c>
      <c r="AX178" s="247" t="s">
        <v>79</v>
      </c>
      <c r="AY178" s="259" t="s">
        <v>126</v>
      </c>
    </row>
    <row r="179" spans="1:65" s="36" customFormat="1" ht="36" customHeight="1">
      <c r="A179" s="28"/>
      <c r="B179" s="29"/>
      <c r="C179" s="234" t="s">
        <v>303</v>
      </c>
      <c r="D179" s="234" t="s">
        <v>128</v>
      </c>
      <c r="E179" s="235" t="s">
        <v>304</v>
      </c>
      <c r="F179" s="236" t="s">
        <v>294</v>
      </c>
      <c r="G179" s="237" t="s">
        <v>174</v>
      </c>
      <c r="H179" s="238">
        <v>242.21600000000001</v>
      </c>
      <c r="I179" s="239"/>
      <c r="J179" s="240">
        <f>ROUND(I179*H179,2)</f>
        <v>0</v>
      </c>
      <c r="K179" s="236" t="s">
        <v>132</v>
      </c>
      <c r="L179" s="35"/>
      <c r="M179" s="241" t="s">
        <v>32</v>
      </c>
      <c r="N179" s="242" t="s">
        <v>50</v>
      </c>
      <c r="O179" s="83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245" t="s">
        <v>133</v>
      </c>
      <c r="AT179" s="245" t="s">
        <v>128</v>
      </c>
      <c r="AU179" s="245" t="s">
        <v>89</v>
      </c>
      <c r="AY179" s="3" t="s">
        <v>126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3" t="s">
        <v>87</v>
      </c>
      <c r="BK179" s="246">
        <f>ROUND(I179*H179,2)</f>
        <v>0</v>
      </c>
      <c r="BL179" s="3" t="s">
        <v>133</v>
      </c>
      <c r="BM179" s="245" t="s">
        <v>305</v>
      </c>
    </row>
    <row r="180" spans="1:65" s="36" customFormat="1" ht="117">
      <c r="A180" s="28"/>
      <c r="B180" s="29"/>
      <c r="C180" s="30"/>
      <c r="D180" s="250" t="s">
        <v>140</v>
      </c>
      <c r="E180" s="30"/>
      <c r="F180" s="260" t="s">
        <v>290</v>
      </c>
      <c r="G180" s="30"/>
      <c r="H180" s="30"/>
      <c r="I180" s="139"/>
      <c r="J180" s="30"/>
      <c r="K180" s="30"/>
      <c r="L180" s="35"/>
      <c r="M180" s="261"/>
      <c r="N180" s="262"/>
      <c r="O180" s="83"/>
      <c r="P180" s="83"/>
      <c r="Q180" s="83"/>
      <c r="R180" s="83"/>
      <c r="S180" s="83"/>
      <c r="T180" s="8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T180" s="3" t="s">
        <v>140</v>
      </c>
      <c r="AU180" s="3" t="s">
        <v>89</v>
      </c>
    </row>
    <row r="181" spans="1:65" s="36" customFormat="1" ht="19.5">
      <c r="A181" s="28"/>
      <c r="B181" s="29"/>
      <c r="C181" s="30"/>
      <c r="D181" s="250" t="s">
        <v>162</v>
      </c>
      <c r="E181" s="30"/>
      <c r="F181" s="260" t="s">
        <v>296</v>
      </c>
      <c r="G181" s="30"/>
      <c r="H181" s="30"/>
      <c r="I181" s="139"/>
      <c r="J181" s="30"/>
      <c r="K181" s="30"/>
      <c r="L181" s="35"/>
      <c r="M181" s="261"/>
      <c r="N181" s="262"/>
      <c r="O181" s="83"/>
      <c r="P181" s="83"/>
      <c r="Q181" s="83"/>
      <c r="R181" s="83"/>
      <c r="S181" s="83"/>
      <c r="T181" s="84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T181" s="3" t="s">
        <v>162</v>
      </c>
      <c r="AU181" s="3" t="s">
        <v>89</v>
      </c>
    </row>
    <row r="182" spans="1:65" s="247" customFormat="1">
      <c r="B182" s="248"/>
      <c r="C182" s="249"/>
      <c r="D182" s="250" t="s">
        <v>135</v>
      </c>
      <c r="E182" s="249"/>
      <c r="F182" s="252" t="s">
        <v>306</v>
      </c>
      <c r="G182" s="249"/>
      <c r="H182" s="253">
        <v>242.21600000000001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AT182" s="259" t="s">
        <v>135</v>
      </c>
      <c r="AU182" s="259" t="s">
        <v>89</v>
      </c>
      <c r="AV182" s="247" t="s">
        <v>89</v>
      </c>
      <c r="AW182" s="247" t="s">
        <v>4</v>
      </c>
      <c r="AX182" s="247" t="s">
        <v>87</v>
      </c>
      <c r="AY182" s="259" t="s">
        <v>126</v>
      </c>
    </row>
    <row r="183" spans="1:65" s="36" customFormat="1" ht="36" customHeight="1">
      <c r="A183" s="28"/>
      <c r="B183" s="29"/>
      <c r="C183" s="234" t="s">
        <v>307</v>
      </c>
      <c r="D183" s="234" t="s">
        <v>128</v>
      </c>
      <c r="E183" s="235" t="s">
        <v>308</v>
      </c>
      <c r="F183" s="236" t="s">
        <v>309</v>
      </c>
      <c r="G183" s="237" t="s">
        <v>174</v>
      </c>
      <c r="H183" s="238">
        <v>14.247999999999999</v>
      </c>
      <c r="I183" s="239"/>
      <c r="J183" s="240">
        <f>ROUND(I183*H183,2)</f>
        <v>0</v>
      </c>
      <c r="K183" s="236" t="s">
        <v>132</v>
      </c>
      <c r="L183" s="35"/>
      <c r="M183" s="241" t="s">
        <v>32</v>
      </c>
      <c r="N183" s="242" t="s">
        <v>50</v>
      </c>
      <c r="O183" s="83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245" t="s">
        <v>133</v>
      </c>
      <c r="AT183" s="245" t="s">
        <v>128</v>
      </c>
      <c r="AU183" s="245" t="s">
        <v>89</v>
      </c>
      <c r="AY183" s="3" t="s">
        <v>126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3" t="s">
        <v>87</v>
      </c>
      <c r="BK183" s="246">
        <f>ROUND(I183*H183,2)</f>
        <v>0</v>
      </c>
      <c r="BL183" s="3" t="s">
        <v>133</v>
      </c>
      <c r="BM183" s="245" t="s">
        <v>310</v>
      </c>
    </row>
    <row r="184" spans="1:65" s="36" customFormat="1" ht="107.25">
      <c r="A184" s="28"/>
      <c r="B184" s="29"/>
      <c r="C184" s="30"/>
      <c r="D184" s="250" t="s">
        <v>140</v>
      </c>
      <c r="E184" s="30"/>
      <c r="F184" s="260" t="s">
        <v>311</v>
      </c>
      <c r="G184" s="30"/>
      <c r="H184" s="30"/>
      <c r="I184" s="139"/>
      <c r="J184" s="30"/>
      <c r="K184" s="30"/>
      <c r="L184" s="35"/>
      <c r="M184" s="261"/>
      <c r="N184" s="262"/>
      <c r="O184" s="83"/>
      <c r="P184" s="83"/>
      <c r="Q184" s="83"/>
      <c r="R184" s="83"/>
      <c r="S184" s="83"/>
      <c r="T184" s="84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T184" s="3" t="s">
        <v>140</v>
      </c>
      <c r="AU184" s="3" t="s">
        <v>89</v>
      </c>
    </row>
    <row r="185" spans="1:65" s="36" customFormat="1" ht="36" customHeight="1">
      <c r="A185" s="28"/>
      <c r="B185" s="29"/>
      <c r="C185" s="234" t="s">
        <v>312</v>
      </c>
      <c r="D185" s="234" t="s">
        <v>128</v>
      </c>
      <c r="E185" s="235" t="s">
        <v>313</v>
      </c>
      <c r="F185" s="236" t="s">
        <v>173</v>
      </c>
      <c r="G185" s="237" t="s">
        <v>174</v>
      </c>
      <c r="H185" s="238">
        <v>5.3650000000000002</v>
      </c>
      <c r="I185" s="239"/>
      <c r="J185" s="240">
        <f>ROUND(I185*H185,2)</f>
        <v>0</v>
      </c>
      <c r="K185" s="236" t="s">
        <v>132</v>
      </c>
      <c r="L185" s="35"/>
      <c r="M185" s="241" t="s">
        <v>32</v>
      </c>
      <c r="N185" s="242" t="s">
        <v>50</v>
      </c>
      <c r="O185" s="83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245" t="s">
        <v>133</v>
      </c>
      <c r="AT185" s="245" t="s">
        <v>128</v>
      </c>
      <c r="AU185" s="245" t="s">
        <v>89</v>
      </c>
      <c r="AY185" s="3" t="s">
        <v>126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3" t="s">
        <v>87</v>
      </c>
      <c r="BK185" s="246">
        <f>ROUND(I185*H185,2)</f>
        <v>0</v>
      </c>
      <c r="BL185" s="3" t="s">
        <v>133</v>
      </c>
      <c r="BM185" s="245" t="s">
        <v>314</v>
      </c>
    </row>
    <row r="186" spans="1:65" s="36" customFormat="1" ht="107.25">
      <c r="A186" s="28"/>
      <c r="B186" s="29"/>
      <c r="C186" s="30"/>
      <c r="D186" s="250" t="s">
        <v>140</v>
      </c>
      <c r="E186" s="30"/>
      <c r="F186" s="260" t="s">
        <v>311</v>
      </c>
      <c r="G186" s="30"/>
      <c r="H186" s="30"/>
      <c r="I186" s="139"/>
      <c r="J186" s="30"/>
      <c r="K186" s="30"/>
      <c r="L186" s="35"/>
      <c r="M186" s="261"/>
      <c r="N186" s="262"/>
      <c r="O186" s="83"/>
      <c r="P186" s="83"/>
      <c r="Q186" s="83"/>
      <c r="R186" s="83"/>
      <c r="S186" s="83"/>
      <c r="T186" s="84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T186" s="3" t="s">
        <v>140</v>
      </c>
      <c r="AU186" s="3" t="s">
        <v>89</v>
      </c>
    </row>
    <row r="187" spans="1:65" s="217" customFormat="1" ht="22.9" customHeight="1">
      <c r="B187" s="218"/>
      <c r="C187" s="219"/>
      <c r="D187" s="220" t="s">
        <v>78</v>
      </c>
      <c r="E187" s="232" t="s">
        <v>315</v>
      </c>
      <c r="F187" s="232" t="s">
        <v>316</v>
      </c>
      <c r="G187" s="219"/>
      <c r="H187" s="219"/>
      <c r="I187" s="222"/>
      <c r="J187" s="233">
        <f>BK187</f>
        <v>0</v>
      </c>
      <c r="K187" s="219"/>
      <c r="L187" s="224"/>
      <c r="M187" s="225"/>
      <c r="N187" s="226"/>
      <c r="O187" s="226"/>
      <c r="P187" s="227">
        <f>P188</f>
        <v>0</v>
      </c>
      <c r="Q187" s="226"/>
      <c r="R187" s="227">
        <f>R188</f>
        <v>0</v>
      </c>
      <c r="S187" s="226"/>
      <c r="T187" s="228">
        <f>T188</f>
        <v>0</v>
      </c>
      <c r="AR187" s="229" t="s">
        <v>87</v>
      </c>
      <c r="AT187" s="230" t="s">
        <v>78</v>
      </c>
      <c r="AU187" s="230" t="s">
        <v>87</v>
      </c>
      <c r="AY187" s="229" t="s">
        <v>126</v>
      </c>
      <c r="BK187" s="231">
        <f>BK188</f>
        <v>0</v>
      </c>
    </row>
    <row r="188" spans="1:65" s="36" customFormat="1" ht="36" customHeight="1">
      <c r="A188" s="28"/>
      <c r="B188" s="29"/>
      <c r="C188" s="234" t="s">
        <v>317</v>
      </c>
      <c r="D188" s="234" t="s">
        <v>128</v>
      </c>
      <c r="E188" s="235" t="s">
        <v>318</v>
      </c>
      <c r="F188" s="236" t="s">
        <v>319</v>
      </c>
      <c r="G188" s="237" t="s">
        <v>174</v>
      </c>
      <c r="H188" s="238">
        <v>90.102000000000004</v>
      </c>
      <c r="I188" s="239"/>
      <c r="J188" s="240">
        <f>ROUND(I188*H188,2)</f>
        <v>0</v>
      </c>
      <c r="K188" s="236" t="s">
        <v>132</v>
      </c>
      <c r="L188" s="35"/>
      <c r="M188" s="273" t="s">
        <v>32</v>
      </c>
      <c r="N188" s="274" t="s">
        <v>50</v>
      </c>
      <c r="O188" s="275"/>
      <c r="P188" s="276">
        <f>O188*H188</f>
        <v>0</v>
      </c>
      <c r="Q188" s="276">
        <v>0</v>
      </c>
      <c r="R188" s="276">
        <f>Q188*H188</f>
        <v>0</v>
      </c>
      <c r="S188" s="276">
        <v>0</v>
      </c>
      <c r="T188" s="277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245" t="s">
        <v>133</v>
      </c>
      <c r="AT188" s="245" t="s">
        <v>128</v>
      </c>
      <c r="AU188" s="245" t="s">
        <v>89</v>
      </c>
      <c r="AY188" s="3" t="s">
        <v>126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3" t="s">
        <v>87</v>
      </c>
      <c r="BK188" s="246">
        <f>ROUND(I188*H188,2)</f>
        <v>0</v>
      </c>
      <c r="BL188" s="3" t="s">
        <v>133</v>
      </c>
      <c r="BM188" s="245" t="s">
        <v>320</v>
      </c>
    </row>
    <row r="189" spans="1:65" s="36" customFormat="1" ht="6.95" customHeight="1">
      <c r="A189" s="28"/>
      <c r="B189" s="54"/>
      <c r="C189" s="55"/>
      <c r="D189" s="55"/>
      <c r="E189" s="55"/>
      <c r="F189" s="55"/>
      <c r="G189" s="55"/>
      <c r="H189" s="55"/>
      <c r="I189" s="173"/>
      <c r="J189" s="55"/>
      <c r="K189" s="55"/>
      <c r="L189" s="35"/>
      <c r="M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</row>
  </sheetData>
  <sheetProtection algorithmName="SHA-512" hashValue="Ax3uOLTF4l1N19QeSC7sZwgvUZdgdtGXrKJFydbQ89CRa2d7QMvRyGcJpVQ7PWVy/eQcINJD3F1dgn2ojsZd8w==" saltValue="YoVLjOxH/mF59VQyOirS5PIgk1IG+t1/roWHTy04niWiSH7zAxAaBDWJWCzk4u5493fFuFEngMKcERCf1aG4Yg==" spinCount="100000" sheet="1" objects="1" scenarios="1" formatColumns="0" formatRows="0" autoFilter="0"/>
  <autoFilter ref="C86:K188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topLeftCell="A65" workbookViewId="0">
      <selection activeCell="I85" sqref="I8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30" customWidth="1"/>
    <col min="10" max="11" width="20.16406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1:46" ht="36.950000000000003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95</v>
      </c>
    </row>
    <row r="3" spans="1:46" ht="6.95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6"/>
      <c r="AT3" s="3" t="s">
        <v>89</v>
      </c>
    </row>
    <row r="4" spans="1:46" ht="24.95" customHeight="1">
      <c r="B4" s="6"/>
      <c r="D4" s="134" t="s">
        <v>96</v>
      </c>
      <c r="L4" s="6"/>
      <c r="M4" s="135" t="s">
        <v>10</v>
      </c>
      <c r="AT4" s="3" t="s">
        <v>4</v>
      </c>
    </row>
    <row r="5" spans="1:46" ht="6.95" customHeight="1">
      <c r="B5" s="6"/>
      <c r="L5" s="6"/>
    </row>
    <row r="6" spans="1:46" ht="12" customHeight="1">
      <c r="B6" s="6"/>
      <c r="D6" s="136" t="s">
        <v>16</v>
      </c>
      <c r="L6" s="6"/>
    </row>
    <row r="7" spans="1:46" ht="16.5" customHeight="1">
      <c r="B7" s="6"/>
      <c r="E7" s="137" t="str">
        <f>'Rekapitulace stavby'!K6</f>
        <v>Rekonstrukce chodníků na pozemku p.č.1727/25 v k.ú.Bílina</v>
      </c>
      <c r="F7" s="138"/>
      <c r="G7" s="138"/>
      <c r="H7" s="138"/>
      <c r="L7" s="6"/>
    </row>
    <row r="8" spans="1:46" s="36" customFormat="1" ht="12" customHeight="1">
      <c r="A8" s="28"/>
      <c r="B8" s="35"/>
      <c r="C8" s="28"/>
      <c r="D8" s="136" t="s">
        <v>97</v>
      </c>
      <c r="E8" s="28"/>
      <c r="F8" s="28"/>
      <c r="G8" s="28"/>
      <c r="H8" s="28"/>
      <c r="I8" s="139"/>
      <c r="J8" s="28"/>
      <c r="K8" s="28"/>
      <c r="L8" s="140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36" customFormat="1" ht="16.5" customHeight="1">
      <c r="A9" s="28"/>
      <c r="B9" s="35"/>
      <c r="C9" s="28"/>
      <c r="D9" s="28"/>
      <c r="E9" s="141" t="s">
        <v>321</v>
      </c>
      <c r="F9" s="142"/>
      <c r="G9" s="142"/>
      <c r="H9" s="142"/>
      <c r="I9" s="139"/>
      <c r="J9" s="28"/>
      <c r="K9" s="28"/>
      <c r="L9" s="14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6" customFormat="1">
      <c r="A10" s="28"/>
      <c r="B10" s="35"/>
      <c r="C10" s="28"/>
      <c r="D10" s="28"/>
      <c r="E10" s="28"/>
      <c r="F10" s="28"/>
      <c r="G10" s="28"/>
      <c r="H10" s="28"/>
      <c r="I10" s="139"/>
      <c r="J10" s="28"/>
      <c r="K10" s="28"/>
      <c r="L10" s="14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6" customFormat="1" ht="12" customHeight="1">
      <c r="A11" s="28"/>
      <c r="B11" s="35"/>
      <c r="C11" s="28"/>
      <c r="D11" s="136" t="s">
        <v>18</v>
      </c>
      <c r="E11" s="28"/>
      <c r="F11" s="143" t="s">
        <v>19</v>
      </c>
      <c r="G11" s="28"/>
      <c r="H11" s="28"/>
      <c r="I11" s="144" t="s">
        <v>20</v>
      </c>
      <c r="J11" s="143" t="s">
        <v>32</v>
      </c>
      <c r="K11" s="28"/>
      <c r="L11" s="14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6" customFormat="1" ht="12" customHeight="1">
      <c r="A12" s="28"/>
      <c r="B12" s="35"/>
      <c r="C12" s="28"/>
      <c r="D12" s="136" t="s">
        <v>22</v>
      </c>
      <c r="E12" s="28"/>
      <c r="F12" s="143" t="s">
        <v>23</v>
      </c>
      <c r="G12" s="28"/>
      <c r="H12" s="28"/>
      <c r="I12" s="144" t="s">
        <v>24</v>
      </c>
      <c r="J12" s="145" t="str">
        <f>'Rekapitulace stavby'!AN8</f>
        <v>3. 7. 2019</v>
      </c>
      <c r="K12" s="28"/>
      <c r="L12" s="14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6" customFormat="1" ht="10.9" customHeight="1">
      <c r="A13" s="28"/>
      <c r="B13" s="35"/>
      <c r="C13" s="28"/>
      <c r="D13" s="28"/>
      <c r="E13" s="28"/>
      <c r="F13" s="28"/>
      <c r="G13" s="28"/>
      <c r="H13" s="28"/>
      <c r="I13" s="139"/>
      <c r="J13" s="28"/>
      <c r="K13" s="28"/>
      <c r="L13" s="14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6" customFormat="1" ht="12" customHeight="1">
      <c r="A14" s="28"/>
      <c r="B14" s="35"/>
      <c r="C14" s="28"/>
      <c r="D14" s="136" t="s">
        <v>30</v>
      </c>
      <c r="E14" s="28"/>
      <c r="F14" s="28"/>
      <c r="G14" s="28"/>
      <c r="H14" s="28"/>
      <c r="I14" s="144" t="s">
        <v>31</v>
      </c>
      <c r="J14" s="143" t="s">
        <v>32</v>
      </c>
      <c r="K14" s="28"/>
      <c r="L14" s="14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6" customFormat="1" ht="18" customHeight="1">
      <c r="A15" s="28"/>
      <c r="B15" s="35"/>
      <c r="C15" s="28"/>
      <c r="D15" s="28"/>
      <c r="E15" s="143" t="s">
        <v>33</v>
      </c>
      <c r="F15" s="28"/>
      <c r="G15" s="28"/>
      <c r="H15" s="28"/>
      <c r="I15" s="144" t="s">
        <v>34</v>
      </c>
      <c r="J15" s="143" t="s">
        <v>32</v>
      </c>
      <c r="K15" s="28"/>
      <c r="L15" s="14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6" customFormat="1" ht="6.95" customHeight="1">
      <c r="A16" s="28"/>
      <c r="B16" s="35"/>
      <c r="C16" s="28"/>
      <c r="D16" s="28"/>
      <c r="E16" s="28"/>
      <c r="F16" s="28"/>
      <c r="G16" s="28"/>
      <c r="H16" s="28"/>
      <c r="I16" s="139"/>
      <c r="J16" s="28"/>
      <c r="K16" s="28"/>
      <c r="L16" s="14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6" customFormat="1" ht="12" customHeight="1">
      <c r="A17" s="28"/>
      <c r="B17" s="35"/>
      <c r="C17" s="28"/>
      <c r="D17" s="136" t="s">
        <v>35</v>
      </c>
      <c r="E17" s="28"/>
      <c r="F17" s="28"/>
      <c r="G17" s="28"/>
      <c r="H17" s="28"/>
      <c r="I17" s="144" t="s">
        <v>31</v>
      </c>
      <c r="J17" s="21" t="str">
        <f>'Rekapitulace stavby'!AN13</f>
        <v>Vyplň údaj</v>
      </c>
      <c r="K17" s="28"/>
      <c r="L17" s="14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6" customFormat="1" ht="18" customHeight="1">
      <c r="A18" s="28"/>
      <c r="B18" s="35"/>
      <c r="C18" s="28"/>
      <c r="D18" s="28"/>
      <c r="E18" s="146" t="str">
        <f>'Rekapitulace stavby'!E14</f>
        <v>Vyplň údaj</v>
      </c>
      <c r="F18" s="147"/>
      <c r="G18" s="147"/>
      <c r="H18" s="147"/>
      <c r="I18" s="144" t="s">
        <v>34</v>
      </c>
      <c r="J18" s="21" t="str">
        <f>'Rekapitulace stavby'!AN14</f>
        <v>Vyplň údaj</v>
      </c>
      <c r="K18" s="28"/>
      <c r="L18" s="14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6" customFormat="1" ht="6.95" customHeight="1">
      <c r="A19" s="28"/>
      <c r="B19" s="35"/>
      <c r="C19" s="28"/>
      <c r="D19" s="28"/>
      <c r="E19" s="28"/>
      <c r="F19" s="28"/>
      <c r="G19" s="28"/>
      <c r="H19" s="28"/>
      <c r="I19" s="139"/>
      <c r="J19" s="28"/>
      <c r="K19" s="28"/>
      <c r="L19" s="14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6" customFormat="1" ht="12" customHeight="1">
      <c r="A20" s="28"/>
      <c r="B20" s="35"/>
      <c r="C20" s="28"/>
      <c r="D20" s="136" t="s">
        <v>37</v>
      </c>
      <c r="E20" s="28"/>
      <c r="F20" s="28"/>
      <c r="G20" s="28"/>
      <c r="H20" s="28"/>
      <c r="I20" s="144" t="s">
        <v>31</v>
      </c>
      <c r="J20" s="143" t="s">
        <v>32</v>
      </c>
      <c r="K20" s="28"/>
      <c r="L20" s="14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6" customFormat="1" ht="18" customHeight="1">
      <c r="A21" s="28"/>
      <c r="B21" s="35"/>
      <c r="C21" s="28"/>
      <c r="D21" s="28"/>
      <c r="E21" s="143" t="s">
        <v>38</v>
      </c>
      <c r="F21" s="28"/>
      <c r="G21" s="28"/>
      <c r="H21" s="28"/>
      <c r="I21" s="144" t="s">
        <v>34</v>
      </c>
      <c r="J21" s="143" t="s">
        <v>32</v>
      </c>
      <c r="K21" s="28"/>
      <c r="L21" s="14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6" customFormat="1" ht="6.95" customHeight="1">
      <c r="A22" s="28"/>
      <c r="B22" s="35"/>
      <c r="C22" s="28"/>
      <c r="D22" s="28"/>
      <c r="E22" s="28"/>
      <c r="F22" s="28"/>
      <c r="G22" s="28"/>
      <c r="H22" s="28"/>
      <c r="I22" s="139"/>
      <c r="J22" s="28"/>
      <c r="K22" s="28"/>
      <c r="L22" s="14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6" customFormat="1" ht="12" customHeight="1">
      <c r="A23" s="28"/>
      <c r="B23" s="35"/>
      <c r="C23" s="28"/>
      <c r="D23" s="136" t="s">
        <v>40</v>
      </c>
      <c r="E23" s="28"/>
      <c r="F23" s="28"/>
      <c r="G23" s="28"/>
      <c r="H23" s="28"/>
      <c r="I23" s="144" t="s">
        <v>31</v>
      </c>
      <c r="J23" s="143" t="s">
        <v>41</v>
      </c>
      <c r="K23" s="28"/>
      <c r="L23" s="14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6" customFormat="1" ht="18" customHeight="1">
      <c r="A24" s="28"/>
      <c r="B24" s="35"/>
      <c r="C24" s="28"/>
      <c r="D24" s="28"/>
      <c r="E24" s="143" t="s">
        <v>42</v>
      </c>
      <c r="F24" s="28"/>
      <c r="G24" s="28"/>
      <c r="H24" s="28"/>
      <c r="I24" s="144" t="s">
        <v>34</v>
      </c>
      <c r="J24" s="143" t="s">
        <v>32</v>
      </c>
      <c r="K24" s="28"/>
      <c r="L24" s="14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6" customFormat="1" ht="6.95" customHeight="1">
      <c r="A25" s="28"/>
      <c r="B25" s="35"/>
      <c r="C25" s="28"/>
      <c r="D25" s="28"/>
      <c r="E25" s="28"/>
      <c r="F25" s="28"/>
      <c r="G25" s="28"/>
      <c r="H25" s="28"/>
      <c r="I25" s="139"/>
      <c r="J25" s="28"/>
      <c r="K25" s="28"/>
      <c r="L25" s="14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6" customFormat="1" ht="12" customHeight="1">
      <c r="A26" s="28"/>
      <c r="B26" s="35"/>
      <c r="C26" s="28"/>
      <c r="D26" s="136" t="s">
        <v>43</v>
      </c>
      <c r="E26" s="28"/>
      <c r="F26" s="28"/>
      <c r="G26" s="28"/>
      <c r="H26" s="28"/>
      <c r="I26" s="139"/>
      <c r="J26" s="28"/>
      <c r="K26" s="28"/>
      <c r="L26" s="14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153" customFormat="1" ht="16.5" customHeight="1">
      <c r="A27" s="148"/>
      <c r="B27" s="149"/>
      <c r="C27" s="148"/>
      <c r="D27" s="148"/>
      <c r="E27" s="150" t="s">
        <v>32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pans="1:31" s="36" customFormat="1" ht="6.95" customHeight="1">
      <c r="A28" s="28"/>
      <c r="B28" s="35"/>
      <c r="C28" s="28"/>
      <c r="D28" s="28"/>
      <c r="E28" s="28"/>
      <c r="F28" s="28"/>
      <c r="G28" s="28"/>
      <c r="H28" s="28"/>
      <c r="I28" s="139"/>
      <c r="J28" s="28"/>
      <c r="K28" s="28"/>
      <c r="L28" s="14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36" customFormat="1" ht="6.95" customHeight="1">
      <c r="A29" s="28"/>
      <c r="B29" s="35"/>
      <c r="C29" s="28"/>
      <c r="D29" s="154"/>
      <c r="E29" s="154"/>
      <c r="F29" s="154"/>
      <c r="G29" s="154"/>
      <c r="H29" s="154"/>
      <c r="I29" s="155"/>
      <c r="J29" s="154"/>
      <c r="K29" s="154"/>
      <c r="L29" s="140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36" customFormat="1" ht="25.35" customHeight="1">
      <c r="A30" s="28"/>
      <c r="B30" s="35"/>
      <c r="C30" s="28"/>
      <c r="D30" s="156" t="s">
        <v>45</v>
      </c>
      <c r="E30" s="28"/>
      <c r="F30" s="28"/>
      <c r="G30" s="28"/>
      <c r="H30" s="28"/>
      <c r="I30" s="139"/>
      <c r="J30" s="157">
        <f>ROUND(J82, 2)</f>
        <v>0</v>
      </c>
      <c r="K30" s="28"/>
      <c r="L30" s="14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6" customFormat="1" ht="6.95" customHeight="1">
      <c r="A31" s="28"/>
      <c r="B31" s="35"/>
      <c r="C31" s="28"/>
      <c r="D31" s="154"/>
      <c r="E31" s="154"/>
      <c r="F31" s="154"/>
      <c r="G31" s="154"/>
      <c r="H31" s="154"/>
      <c r="I31" s="155"/>
      <c r="J31" s="154"/>
      <c r="K31" s="154"/>
      <c r="L31" s="14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6" customFormat="1" ht="14.45" customHeight="1">
      <c r="A32" s="28"/>
      <c r="B32" s="35"/>
      <c r="C32" s="28"/>
      <c r="D32" s="28"/>
      <c r="E32" s="28"/>
      <c r="F32" s="158" t="s">
        <v>47</v>
      </c>
      <c r="G32" s="28"/>
      <c r="H32" s="28"/>
      <c r="I32" s="159" t="s">
        <v>46</v>
      </c>
      <c r="J32" s="158" t="s">
        <v>48</v>
      </c>
      <c r="K32" s="28"/>
      <c r="L32" s="14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6" customFormat="1" ht="14.45" customHeight="1">
      <c r="A33" s="28"/>
      <c r="B33" s="35"/>
      <c r="C33" s="28"/>
      <c r="D33" s="160" t="s">
        <v>49</v>
      </c>
      <c r="E33" s="136" t="s">
        <v>50</v>
      </c>
      <c r="F33" s="161">
        <f>ROUND((SUM(BE82:BE97)),  2)</f>
        <v>0</v>
      </c>
      <c r="G33" s="28"/>
      <c r="H33" s="28"/>
      <c r="I33" s="162">
        <v>0.21</v>
      </c>
      <c r="J33" s="161">
        <f>ROUND(((SUM(BE82:BE97))*I33),  2)</f>
        <v>0</v>
      </c>
      <c r="K33" s="28"/>
      <c r="L33" s="14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6" customFormat="1" ht="14.45" customHeight="1">
      <c r="A34" s="28"/>
      <c r="B34" s="35"/>
      <c r="C34" s="28"/>
      <c r="D34" s="28"/>
      <c r="E34" s="136" t="s">
        <v>51</v>
      </c>
      <c r="F34" s="161">
        <f>ROUND((SUM(BF82:BF97)),  2)</f>
        <v>0</v>
      </c>
      <c r="G34" s="28"/>
      <c r="H34" s="28"/>
      <c r="I34" s="162">
        <v>0.15</v>
      </c>
      <c r="J34" s="161">
        <f>ROUND(((SUM(BF82:BF97))*I34),  2)</f>
        <v>0</v>
      </c>
      <c r="K34" s="28"/>
      <c r="L34" s="14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6" customFormat="1" ht="14.45" hidden="1" customHeight="1">
      <c r="A35" s="28"/>
      <c r="B35" s="35"/>
      <c r="C35" s="28"/>
      <c r="D35" s="28"/>
      <c r="E35" s="136" t="s">
        <v>52</v>
      </c>
      <c r="F35" s="161">
        <f>ROUND((SUM(BG82:BG97)),  2)</f>
        <v>0</v>
      </c>
      <c r="G35" s="28"/>
      <c r="H35" s="28"/>
      <c r="I35" s="162">
        <v>0.21</v>
      </c>
      <c r="J35" s="161">
        <f>0</f>
        <v>0</v>
      </c>
      <c r="K35" s="28"/>
      <c r="L35" s="14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6" customFormat="1" ht="14.45" hidden="1" customHeight="1">
      <c r="A36" s="28"/>
      <c r="B36" s="35"/>
      <c r="C36" s="28"/>
      <c r="D36" s="28"/>
      <c r="E36" s="136" t="s">
        <v>53</v>
      </c>
      <c r="F36" s="161">
        <f>ROUND((SUM(BH82:BH97)),  2)</f>
        <v>0</v>
      </c>
      <c r="G36" s="28"/>
      <c r="H36" s="28"/>
      <c r="I36" s="162">
        <v>0.15</v>
      </c>
      <c r="J36" s="161">
        <f>0</f>
        <v>0</v>
      </c>
      <c r="K36" s="28"/>
      <c r="L36" s="14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6" customFormat="1" ht="14.45" hidden="1" customHeight="1">
      <c r="A37" s="28"/>
      <c r="B37" s="35"/>
      <c r="C37" s="28"/>
      <c r="D37" s="28"/>
      <c r="E37" s="136" t="s">
        <v>54</v>
      </c>
      <c r="F37" s="161">
        <f>ROUND((SUM(BI82:BI97)),  2)</f>
        <v>0</v>
      </c>
      <c r="G37" s="28"/>
      <c r="H37" s="28"/>
      <c r="I37" s="162">
        <v>0</v>
      </c>
      <c r="J37" s="161">
        <f>0</f>
        <v>0</v>
      </c>
      <c r="K37" s="28"/>
      <c r="L37" s="14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6" customFormat="1" ht="6.95" customHeight="1">
      <c r="A38" s="28"/>
      <c r="B38" s="35"/>
      <c r="C38" s="28"/>
      <c r="D38" s="28"/>
      <c r="E38" s="28"/>
      <c r="F38" s="28"/>
      <c r="G38" s="28"/>
      <c r="H38" s="28"/>
      <c r="I38" s="139"/>
      <c r="J38" s="28"/>
      <c r="K38" s="28"/>
      <c r="L38" s="14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6" customFormat="1" ht="25.35" customHeight="1">
      <c r="A39" s="28"/>
      <c r="B39" s="35"/>
      <c r="C39" s="163"/>
      <c r="D39" s="164" t="s">
        <v>55</v>
      </c>
      <c r="E39" s="165"/>
      <c r="F39" s="165"/>
      <c r="G39" s="166" t="s">
        <v>56</v>
      </c>
      <c r="H39" s="167" t="s">
        <v>57</v>
      </c>
      <c r="I39" s="168"/>
      <c r="J39" s="169">
        <f>SUM(J30:J37)</f>
        <v>0</v>
      </c>
      <c r="K39" s="170"/>
      <c r="L39" s="14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6" customFormat="1" ht="14.45" customHeight="1">
      <c r="A40" s="28"/>
      <c r="B40" s="171"/>
      <c r="C40" s="172"/>
      <c r="D40" s="172"/>
      <c r="E40" s="172"/>
      <c r="F40" s="172"/>
      <c r="G40" s="172"/>
      <c r="H40" s="172"/>
      <c r="I40" s="173"/>
      <c r="J40" s="172"/>
      <c r="K40" s="172"/>
      <c r="L40" s="14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4" spans="1:31" s="36" customFormat="1" ht="6.95" customHeight="1">
      <c r="A44" s="28"/>
      <c r="B44" s="174"/>
      <c r="C44" s="175"/>
      <c r="D44" s="175"/>
      <c r="E44" s="175"/>
      <c r="F44" s="175"/>
      <c r="G44" s="175"/>
      <c r="H44" s="175"/>
      <c r="I44" s="176"/>
      <c r="J44" s="175"/>
      <c r="K44" s="175"/>
      <c r="L44" s="140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36" customFormat="1" ht="24.95" customHeight="1">
      <c r="A45" s="28"/>
      <c r="B45" s="29"/>
      <c r="C45" s="9" t="s">
        <v>99</v>
      </c>
      <c r="D45" s="30"/>
      <c r="E45" s="30"/>
      <c r="F45" s="30"/>
      <c r="G45" s="30"/>
      <c r="H45" s="30"/>
      <c r="I45" s="139"/>
      <c r="J45" s="30"/>
      <c r="K45" s="30"/>
      <c r="L45" s="140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36" customFormat="1" ht="6.95" customHeight="1">
      <c r="A46" s="28"/>
      <c r="B46" s="29"/>
      <c r="C46" s="30"/>
      <c r="D46" s="30"/>
      <c r="E46" s="30"/>
      <c r="F46" s="30"/>
      <c r="G46" s="30"/>
      <c r="H46" s="30"/>
      <c r="I46" s="139"/>
      <c r="J46" s="30"/>
      <c r="K46" s="30"/>
      <c r="L46" s="140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36" customFormat="1" ht="12" customHeight="1">
      <c r="A47" s="28"/>
      <c r="B47" s="29"/>
      <c r="C47" s="19" t="s">
        <v>16</v>
      </c>
      <c r="D47" s="30"/>
      <c r="E47" s="30"/>
      <c r="F47" s="30"/>
      <c r="G47" s="30"/>
      <c r="H47" s="30"/>
      <c r="I47" s="139"/>
      <c r="J47" s="30"/>
      <c r="K47" s="30"/>
      <c r="L47" s="140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s="36" customFormat="1" ht="16.5" customHeight="1">
      <c r="A48" s="28"/>
      <c r="B48" s="29"/>
      <c r="C48" s="30"/>
      <c r="D48" s="30"/>
      <c r="E48" s="177" t="str">
        <f>E7</f>
        <v>Rekonstrukce chodníků na pozemku p.č.1727/25 v k.ú.Bílina</v>
      </c>
      <c r="F48" s="178"/>
      <c r="G48" s="178"/>
      <c r="H48" s="178"/>
      <c r="I48" s="139"/>
      <c r="J48" s="30"/>
      <c r="K48" s="30"/>
      <c r="L48" s="140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47" s="36" customFormat="1" ht="12" customHeight="1">
      <c r="A49" s="28"/>
      <c r="B49" s="29"/>
      <c r="C49" s="19" t="s">
        <v>97</v>
      </c>
      <c r="D49" s="30"/>
      <c r="E49" s="30"/>
      <c r="F49" s="30"/>
      <c r="G49" s="30"/>
      <c r="H49" s="30"/>
      <c r="I49" s="139"/>
      <c r="J49" s="30"/>
      <c r="K49" s="30"/>
      <c r="L49" s="140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47" s="36" customFormat="1" ht="16.5" customHeight="1">
      <c r="A50" s="28"/>
      <c r="B50" s="29"/>
      <c r="C50" s="30"/>
      <c r="D50" s="30"/>
      <c r="E50" s="66" t="str">
        <f>E9</f>
        <v>VON - Vedlejší a ostatní náklady</v>
      </c>
      <c r="F50" s="179"/>
      <c r="G50" s="179"/>
      <c r="H50" s="179"/>
      <c r="I50" s="139"/>
      <c r="J50" s="30"/>
      <c r="K50" s="30"/>
      <c r="L50" s="140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47" s="36" customFormat="1" ht="6.95" customHeight="1">
      <c r="A51" s="28"/>
      <c r="B51" s="29"/>
      <c r="C51" s="30"/>
      <c r="D51" s="30"/>
      <c r="E51" s="30"/>
      <c r="F51" s="30"/>
      <c r="G51" s="30"/>
      <c r="H51" s="30"/>
      <c r="I51" s="139"/>
      <c r="J51" s="30"/>
      <c r="K51" s="30"/>
      <c r="L51" s="140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47" s="36" customFormat="1" ht="12" customHeight="1">
      <c r="A52" s="28"/>
      <c r="B52" s="29"/>
      <c r="C52" s="19" t="s">
        <v>22</v>
      </c>
      <c r="D52" s="30"/>
      <c r="E52" s="30"/>
      <c r="F52" s="20" t="str">
        <f>F12</f>
        <v>Bílina, okr.Teplice</v>
      </c>
      <c r="G52" s="30"/>
      <c r="H52" s="30"/>
      <c r="I52" s="144" t="s">
        <v>24</v>
      </c>
      <c r="J52" s="180" t="str">
        <f>IF(J12="","",J12)</f>
        <v>3. 7. 2019</v>
      </c>
      <c r="K52" s="30"/>
      <c r="L52" s="140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47" s="36" customFormat="1" ht="6.95" customHeight="1">
      <c r="A53" s="28"/>
      <c r="B53" s="29"/>
      <c r="C53" s="30"/>
      <c r="D53" s="30"/>
      <c r="E53" s="30"/>
      <c r="F53" s="30"/>
      <c r="G53" s="30"/>
      <c r="H53" s="30"/>
      <c r="I53" s="139"/>
      <c r="J53" s="30"/>
      <c r="K53" s="30"/>
      <c r="L53" s="140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47" s="36" customFormat="1" ht="43.15" customHeight="1">
      <c r="A54" s="28"/>
      <c r="B54" s="29"/>
      <c r="C54" s="19" t="s">
        <v>30</v>
      </c>
      <c r="D54" s="30"/>
      <c r="E54" s="30"/>
      <c r="F54" s="20" t="str">
        <f>E15</f>
        <v>Město Bílina, Břežánská 50/4, Bílina</v>
      </c>
      <c r="G54" s="30"/>
      <c r="H54" s="30"/>
      <c r="I54" s="144" t="s">
        <v>37</v>
      </c>
      <c r="J54" s="181" t="str">
        <f>E21</f>
        <v>PS projekty s.r.o.,Revoluční 5, Teplice</v>
      </c>
      <c r="K54" s="30"/>
      <c r="L54" s="140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47" s="36" customFormat="1" ht="43.15" customHeight="1">
      <c r="A55" s="28"/>
      <c r="B55" s="29"/>
      <c r="C55" s="19" t="s">
        <v>35</v>
      </c>
      <c r="D55" s="30"/>
      <c r="E55" s="30"/>
      <c r="F55" s="20" t="str">
        <f>IF(E18="","",E18)</f>
        <v>Vyplň údaj</v>
      </c>
      <c r="G55" s="30"/>
      <c r="H55" s="30"/>
      <c r="I55" s="144" t="s">
        <v>40</v>
      </c>
      <c r="J55" s="181" t="str">
        <f>E24</f>
        <v>Zbyněk Jarolím-STAVINVEST,J.Hory 1639/17,Teplice</v>
      </c>
      <c r="K55" s="30"/>
      <c r="L55" s="140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7" s="36" customFormat="1" ht="10.35" customHeight="1">
      <c r="A56" s="28"/>
      <c r="B56" s="29"/>
      <c r="C56" s="30"/>
      <c r="D56" s="30"/>
      <c r="E56" s="30"/>
      <c r="F56" s="30"/>
      <c r="G56" s="30"/>
      <c r="H56" s="30"/>
      <c r="I56" s="139"/>
      <c r="J56" s="30"/>
      <c r="K56" s="30"/>
      <c r="L56" s="140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47" s="36" customFormat="1" ht="29.25" customHeight="1">
      <c r="A57" s="28"/>
      <c r="B57" s="29"/>
      <c r="C57" s="182" t="s">
        <v>100</v>
      </c>
      <c r="D57" s="183"/>
      <c r="E57" s="183"/>
      <c r="F57" s="183"/>
      <c r="G57" s="183"/>
      <c r="H57" s="183"/>
      <c r="I57" s="184"/>
      <c r="J57" s="185" t="s">
        <v>101</v>
      </c>
      <c r="K57" s="183"/>
      <c r="L57" s="140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47" s="36" customFormat="1" ht="10.35" customHeight="1">
      <c r="A58" s="28"/>
      <c r="B58" s="29"/>
      <c r="C58" s="30"/>
      <c r="D58" s="30"/>
      <c r="E58" s="30"/>
      <c r="F58" s="30"/>
      <c r="G58" s="30"/>
      <c r="H58" s="30"/>
      <c r="I58" s="139"/>
      <c r="J58" s="30"/>
      <c r="K58" s="30"/>
      <c r="L58" s="140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47" s="36" customFormat="1" ht="22.9" customHeight="1">
      <c r="A59" s="28"/>
      <c r="B59" s="29"/>
      <c r="C59" s="186" t="s">
        <v>77</v>
      </c>
      <c r="D59" s="30"/>
      <c r="E59" s="30"/>
      <c r="F59" s="30"/>
      <c r="G59" s="30"/>
      <c r="H59" s="30"/>
      <c r="I59" s="139"/>
      <c r="J59" s="187">
        <f>J82</f>
        <v>0</v>
      </c>
      <c r="K59" s="30"/>
      <c r="L59" s="140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U59" s="3" t="s">
        <v>102</v>
      </c>
    </row>
    <row r="60" spans="1:47" s="188" customFormat="1" ht="24.95" customHeight="1">
      <c r="B60" s="189"/>
      <c r="C60" s="190"/>
      <c r="D60" s="191" t="s">
        <v>322</v>
      </c>
      <c r="E60" s="192"/>
      <c r="F60" s="192"/>
      <c r="G60" s="192"/>
      <c r="H60" s="192"/>
      <c r="I60" s="193"/>
      <c r="J60" s="194">
        <f>J83</f>
        <v>0</v>
      </c>
      <c r="K60" s="190"/>
      <c r="L60" s="195"/>
    </row>
    <row r="61" spans="1:47" s="196" customFormat="1" ht="19.899999999999999" customHeight="1">
      <c r="B61" s="197"/>
      <c r="C61" s="198"/>
      <c r="D61" s="199" t="s">
        <v>323</v>
      </c>
      <c r="E61" s="200"/>
      <c r="F61" s="200"/>
      <c r="G61" s="200"/>
      <c r="H61" s="200"/>
      <c r="I61" s="201"/>
      <c r="J61" s="202">
        <f>J84</f>
        <v>0</v>
      </c>
      <c r="K61" s="198"/>
      <c r="L61" s="203"/>
    </row>
    <row r="62" spans="1:47" s="196" customFormat="1" ht="19.899999999999999" customHeight="1">
      <c r="B62" s="197"/>
      <c r="C62" s="198"/>
      <c r="D62" s="199" t="s">
        <v>324</v>
      </c>
      <c r="E62" s="200"/>
      <c r="F62" s="200"/>
      <c r="G62" s="200"/>
      <c r="H62" s="200"/>
      <c r="I62" s="201"/>
      <c r="J62" s="202">
        <f>J93</f>
        <v>0</v>
      </c>
      <c r="K62" s="198"/>
      <c r="L62" s="203"/>
    </row>
    <row r="63" spans="1:47" s="36" customFormat="1" ht="21.75" customHeight="1">
      <c r="A63" s="28"/>
      <c r="B63" s="29"/>
      <c r="C63" s="30"/>
      <c r="D63" s="30"/>
      <c r="E63" s="30"/>
      <c r="F63" s="30"/>
      <c r="G63" s="30"/>
      <c r="H63" s="30"/>
      <c r="I63" s="139"/>
      <c r="J63" s="30"/>
      <c r="K63" s="30"/>
      <c r="L63" s="140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47" s="36" customFormat="1" ht="6.95" customHeight="1">
      <c r="A64" s="28"/>
      <c r="B64" s="54"/>
      <c r="C64" s="55"/>
      <c r="D64" s="55"/>
      <c r="E64" s="55"/>
      <c r="F64" s="55"/>
      <c r="G64" s="55"/>
      <c r="H64" s="55"/>
      <c r="I64" s="173"/>
      <c r="J64" s="55"/>
      <c r="K64" s="55"/>
      <c r="L64" s="140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8" spans="1:31" s="36" customFormat="1" ht="6.95" customHeight="1">
      <c r="A68" s="28"/>
      <c r="B68" s="56"/>
      <c r="C68" s="57"/>
      <c r="D68" s="57"/>
      <c r="E68" s="57"/>
      <c r="F68" s="57"/>
      <c r="G68" s="57"/>
      <c r="H68" s="57"/>
      <c r="I68" s="176"/>
      <c r="J68" s="57"/>
      <c r="K68" s="57"/>
      <c r="L68" s="140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1:31" s="36" customFormat="1" ht="24.95" customHeight="1">
      <c r="A69" s="28"/>
      <c r="B69" s="29"/>
      <c r="C69" s="9" t="s">
        <v>111</v>
      </c>
      <c r="D69" s="30"/>
      <c r="E69" s="30"/>
      <c r="F69" s="30"/>
      <c r="G69" s="30"/>
      <c r="H69" s="30"/>
      <c r="I69" s="139"/>
      <c r="J69" s="30"/>
      <c r="K69" s="30"/>
      <c r="L69" s="140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s="36" customFormat="1" ht="6.95" customHeight="1">
      <c r="A70" s="28"/>
      <c r="B70" s="29"/>
      <c r="C70" s="30"/>
      <c r="D70" s="30"/>
      <c r="E70" s="30"/>
      <c r="F70" s="30"/>
      <c r="G70" s="30"/>
      <c r="H70" s="30"/>
      <c r="I70" s="139"/>
      <c r="J70" s="30"/>
      <c r="K70" s="30"/>
      <c r="L70" s="140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 s="36" customFormat="1" ht="12" customHeight="1">
      <c r="A71" s="28"/>
      <c r="B71" s="29"/>
      <c r="C71" s="19" t="s">
        <v>16</v>
      </c>
      <c r="D71" s="30"/>
      <c r="E71" s="30"/>
      <c r="F71" s="30"/>
      <c r="G71" s="30"/>
      <c r="H71" s="30"/>
      <c r="I71" s="139"/>
      <c r="J71" s="30"/>
      <c r="K71" s="30"/>
      <c r="L71" s="140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s="36" customFormat="1" ht="16.5" customHeight="1">
      <c r="A72" s="28"/>
      <c r="B72" s="29"/>
      <c r="C72" s="30"/>
      <c r="D72" s="30"/>
      <c r="E72" s="177" t="str">
        <f>E7</f>
        <v>Rekonstrukce chodníků na pozemku p.č.1727/25 v k.ú.Bílina</v>
      </c>
      <c r="F72" s="178"/>
      <c r="G72" s="178"/>
      <c r="H72" s="178"/>
      <c r="I72" s="139"/>
      <c r="J72" s="30"/>
      <c r="K72" s="30"/>
      <c r="L72" s="140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s="36" customFormat="1" ht="12" customHeight="1">
      <c r="A73" s="28"/>
      <c r="B73" s="29"/>
      <c r="C73" s="19" t="s">
        <v>97</v>
      </c>
      <c r="D73" s="30"/>
      <c r="E73" s="30"/>
      <c r="F73" s="30"/>
      <c r="G73" s="30"/>
      <c r="H73" s="30"/>
      <c r="I73" s="139"/>
      <c r="J73" s="30"/>
      <c r="K73" s="30"/>
      <c r="L73" s="140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s="36" customFormat="1" ht="16.5" customHeight="1">
      <c r="A74" s="28"/>
      <c r="B74" s="29"/>
      <c r="C74" s="30"/>
      <c r="D74" s="30"/>
      <c r="E74" s="66" t="str">
        <f>E9</f>
        <v>VON - Vedlejší a ostatní náklady</v>
      </c>
      <c r="F74" s="179"/>
      <c r="G74" s="179"/>
      <c r="H74" s="179"/>
      <c r="I74" s="139"/>
      <c r="J74" s="30"/>
      <c r="K74" s="30"/>
      <c r="L74" s="140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s="36" customFormat="1" ht="6.95" customHeight="1">
      <c r="A75" s="28"/>
      <c r="B75" s="29"/>
      <c r="C75" s="30"/>
      <c r="D75" s="30"/>
      <c r="E75" s="30"/>
      <c r="F75" s="30"/>
      <c r="G75" s="30"/>
      <c r="H75" s="30"/>
      <c r="I75" s="139"/>
      <c r="J75" s="30"/>
      <c r="K75" s="30"/>
      <c r="L75" s="140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s="36" customFormat="1" ht="12" customHeight="1">
      <c r="A76" s="28"/>
      <c r="B76" s="29"/>
      <c r="C76" s="19" t="s">
        <v>22</v>
      </c>
      <c r="D76" s="30"/>
      <c r="E76" s="30"/>
      <c r="F76" s="20" t="str">
        <f>F12</f>
        <v>Bílina, okr.Teplice</v>
      </c>
      <c r="G76" s="30"/>
      <c r="H76" s="30"/>
      <c r="I76" s="144" t="s">
        <v>24</v>
      </c>
      <c r="J76" s="180" t="str">
        <f>IF(J12="","",J12)</f>
        <v>3. 7. 2019</v>
      </c>
      <c r="K76" s="30"/>
      <c r="L76" s="14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6" customFormat="1" ht="6.95" customHeight="1">
      <c r="A77" s="28"/>
      <c r="B77" s="29"/>
      <c r="C77" s="30"/>
      <c r="D77" s="30"/>
      <c r="E77" s="30"/>
      <c r="F77" s="30"/>
      <c r="G77" s="30"/>
      <c r="H77" s="30"/>
      <c r="I77" s="139"/>
      <c r="J77" s="30"/>
      <c r="K77" s="30"/>
      <c r="L77" s="14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36" customFormat="1" ht="43.15" customHeight="1">
      <c r="A78" s="28"/>
      <c r="B78" s="29"/>
      <c r="C78" s="19" t="s">
        <v>30</v>
      </c>
      <c r="D78" s="30"/>
      <c r="E78" s="30"/>
      <c r="F78" s="20" t="str">
        <f>E15</f>
        <v>Město Bílina, Břežánská 50/4, Bílina</v>
      </c>
      <c r="G78" s="30"/>
      <c r="H78" s="30"/>
      <c r="I78" s="144" t="s">
        <v>37</v>
      </c>
      <c r="J78" s="181" t="str">
        <f>E21</f>
        <v>PS projekty s.r.o.,Revoluční 5, Teplice</v>
      </c>
      <c r="K78" s="30"/>
      <c r="L78" s="140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s="36" customFormat="1" ht="43.15" customHeight="1">
      <c r="A79" s="28"/>
      <c r="B79" s="29"/>
      <c r="C79" s="19" t="s">
        <v>35</v>
      </c>
      <c r="D79" s="30"/>
      <c r="E79" s="30"/>
      <c r="F79" s="20" t="str">
        <f>IF(E18="","",E18)</f>
        <v>Vyplň údaj</v>
      </c>
      <c r="G79" s="30"/>
      <c r="H79" s="30"/>
      <c r="I79" s="144" t="s">
        <v>40</v>
      </c>
      <c r="J79" s="181" t="str">
        <f>E24</f>
        <v>Zbyněk Jarolím-STAVINVEST,J.Hory 1639/17,Teplice</v>
      </c>
      <c r="K79" s="30"/>
      <c r="L79" s="140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s="36" customFormat="1" ht="10.35" customHeight="1">
      <c r="A80" s="28"/>
      <c r="B80" s="29"/>
      <c r="C80" s="30"/>
      <c r="D80" s="30"/>
      <c r="E80" s="30"/>
      <c r="F80" s="30"/>
      <c r="G80" s="30"/>
      <c r="H80" s="30"/>
      <c r="I80" s="139"/>
      <c r="J80" s="30"/>
      <c r="K80" s="30"/>
      <c r="L80" s="140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5" s="211" customFormat="1" ht="29.25" customHeight="1">
      <c r="A81" s="204"/>
      <c r="B81" s="205"/>
      <c r="C81" s="206" t="s">
        <v>112</v>
      </c>
      <c r="D81" s="207" t="s">
        <v>64</v>
      </c>
      <c r="E81" s="207" t="s">
        <v>60</v>
      </c>
      <c r="F81" s="207" t="s">
        <v>61</v>
      </c>
      <c r="G81" s="207" t="s">
        <v>113</v>
      </c>
      <c r="H81" s="207" t="s">
        <v>114</v>
      </c>
      <c r="I81" s="208" t="s">
        <v>115</v>
      </c>
      <c r="J81" s="207" t="s">
        <v>101</v>
      </c>
      <c r="K81" s="209" t="s">
        <v>116</v>
      </c>
      <c r="L81" s="210"/>
      <c r="M81" s="91" t="s">
        <v>32</v>
      </c>
      <c r="N81" s="92" t="s">
        <v>49</v>
      </c>
      <c r="O81" s="92" t="s">
        <v>117</v>
      </c>
      <c r="P81" s="92" t="s">
        <v>118</v>
      </c>
      <c r="Q81" s="92" t="s">
        <v>119</v>
      </c>
      <c r="R81" s="92" t="s">
        <v>120</v>
      </c>
      <c r="S81" s="92" t="s">
        <v>121</v>
      </c>
      <c r="T81" s="93" t="s">
        <v>122</v>
      </c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</row>
    <row r="82" spans="1:65" s="36" customFormat="1" ht="22.9" customHeight="1">
      <c r="A82" s="28"/>
      <c r="B82" s="29"/>
      <c r="C82" s="99" t="s">
        <v>123</v>
      </c>
      <c r="D82" s="30"/>
      <c r="E82" s="30"/>
      <c r="F82" s="30"/>
      <c r="G82" s="30"/>
      <c r="H82" s="30"/>
      <c r="I82" s="139"/>
      <c r="J82" s="212">
        <f>BK82</f>
        <v>0</v>
      </c>
      <c r="K82" s="30"/>
      <c r="L82" s="35"/>
      <c r="M82" s="94"/>
      <c r="N82" s="213"/>
      <c r="O82" s="95"/>
      <c r="P82" s="214">
        <f>P83</f>
        <v>0</v>
      </c>
      <c r="Q82" s="95"/>
      <c r="R82" s="214">
        <f>R83</f>
        <v>0</v>
      </c>
      <c r="S82" s="95"/>
      <c r="T82" s="215">
        <f>T83</f>
        <v>0</v>
      </c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T82" s="3" t="s">
        <v>78</v>
      </c>
      <c r="AU82" s="3" t="s">
        <v>102</v>
      </c>
      <c r="BK82" s="216">
        <f>BK83</f>
        <v>0</v>
      </c>
    </row>
    <row r="83" spans="1:65" s="217" customFormat="1" ht="25.9" customHeight="1">
      <c r="B83" s="218"/>
      <c r="C83" s="219"/>
      <c r="D83" s="220" t="s">
        <v>78</v>
      </c>
      <c r="E83" s="221" t="s">
        <v>325</v>
      </c>
      <c r="F83" s="221" t="s">
        <v>326</v>
      </c>
      <c r="G83" s="219"/>
      <c r="H83" s="219"/>
      <c r="I83" s="222"/>
      <c r="J83" s="223">
        <f>BK83</f>
        <v>0</v>
      </c>
      <c r="K83" s="219"/>
      <c r="L83" s="224"/>
      <c r="M83" s="225"/>
      <c r="N83" s="226"/>
      <c r="O83" s="226"/>
      <c r="P83" s="227">
        <f>P84+P93</f>
        <v>0</v>
      </c>
      <c r="Q83" s="226"/>
      <c r="R83" s="227">
        <f>R84+R93</f>
        <v>0</v>
      </c>
      <c r="S83" s="226"/>
      <c r="T83" s="228">
        <f>T84+T93</f>
        <v>0</v>
      </c>
      <c r="AR83" s="229" t="s">
        <v>153</v>
      </c>
      <c r="AT83" s="230" t="s">
        <v>78</v>
      </c>
      <c r="AU83" s="230" t="s">
        <v>79</v>
      </c>
      <c r="AY83" s="229" t="s">
        <v>126</v>
      </c>
      <c r="BK83" s="231">
        <f>BK84+BK93</f>
        <v>0</v>
      </c>
    </row>
    <row r="84" spans="1:65" s="217" customFormat="1" ht="22.9" customHeight="1">
      <c r="B84" s="218"/>
      <c r="C84" s="219"/>
      <c r="D84" s="220" t="s">
        <v>78</v>
      </c>
      <c r="E84" s="232" t="s">
        <v>327</v>
      </c>
      <c r="F84" s="232" t="s">
        <v>328</v>
      </c>
      <c r="G84" s="219"/>
      <c r="H84" s="219"/>
      <c r="I84" s="222"/>
      <c r="J84" s="233">
        <f>BK84</f>
        <v>0</v>
      </c>
      <c r="K84" s="219"/>
      <c r="L84" s="224"/>
      <c r="M84" s="225"/>
      <c r="N84" s="226"/>
      <c r="O84" s="226"/>
      <c r="P84" s="227">
        <f>SUM(P85:P92)</f>
        <v>0</v>
      </c>
      <c r="Q84" s="226"/>
      <c r="R84" s="227">
        <f>SUM(R85:R92)</f>
        <v>0</v>
      </c>
      <c r="S84" s="226"/>
      <c r="T84" s="228">
        <f>SUM(T85:T92)</f>
        <v>0</v>
      </c>
      <c r="AR84" s="229" t="s">
        <v>153</v>
      </c>
      <c r="AT84" s="230" t="s">
        <v>78</v>
      </c>
      <c r="AU84" s="230" t="s">
        <v>87</v>
      </c>
      <c r="AY84" s="229" t="s">
        <v>126</v>
      </c>
      <c r="BK84" s="231">
        <f>SUM(BK85:BK92)</f>
        <v>0</v>
      </c>
    </row>
    <row r="85" spans="1:65" s="36" customFormat="1" ht="16.5" customHeight="1">
      <c r="A85" s="28"/>
      <c r="B85" s="29"/>
      <c r="C85" s="234" t="s">
        <v>87</v>
      </c>
      <c r="D85" s="234" t="s">
        <v>128</v>
      </c>
      <c r="E85" s="235" t="s">
        <v>329</v>
      </c>
      <c r="F85" s="236" t="s">
        <v>330</v>
      </c>
      <c r="G85" s="237" t="s">
        <v>331</v>
      </c>
      <c r="H85" s="238">
        <v>1</v>
      </c>
      <c r="I85" s="239"/>
      <c r="J85" s="240">
        <f>ROUND(I85*H85,2)</f>
        <v>0</v>
      </c>
      <c r="K85" s="236" t="s">
        <v>132</v>
      </c>
      <c r="L85" s="35"/>
      <c r="M85" s="241" t="s">
        <v>32</v>
      </c>
      <c r="N85" s="242" t="s">
        <v>50</v>
      </c>
      <c r="O85" s="83"/>
      <c r="P85" s="243">
        <f>O85*H85</f>
        <v>0</v>
      </c>
      <c r="Q85" s="243">
        <v>0</v>
      </c>
      <c r="R85" s="243">
        <f>Q85*H85</f>
        <v>0</v>
      </c>
      <c r="S85" s="243">
        <v>0</v>
      </c>
      <c r="T85" s="244">
        <f>S85*H85</f>
        <v>0</v>
      </c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R85" s="245" t="s">
        <v>332</v>
      </c>
      <c r="AT85" s="245" t="s">
        <v>128</v>
      </c>
      <c r="AU85" s="245" t="s">
        <v>89</v>
      </c>
      <c r="AY85" s="3" t="s">
        <v>126</v>
      </c>
      <c r="BE85" s="246">
        <f>IF(N85="základní",J85,0)</f>
        <v>0</v>
      </c>
      <c r="BF85" s="246">
        <f>IF(N85="snížená",J85,0)</f>
        <v>0</v>
      </c>
      <c r="BG85" s="246">
        <f>IF(N85="zákl. přenesená",J85,0)</f>
        <v>0</v>
      </c>
      <c r="BH85" s="246">
        <f>IF(N85="sníž. přenesená",J85,0)</f>
        <v>0</v>
      </c>
      <c r="BI85" s="246">
        <f>IF(N85="nulová",J85,0)</f>
        <v>0</v>
      </c>
      <c r="BJ85" s="3" t="s">
        <v>87</v>
      </c>
      <c r="BK85" s="246">
        <f>ROUND(I85*H85,2)</f>
        <v>0</v>
      </c>
      <c r="BL85" s="3" t="s">
        <v>332</v>
      </c>
      <c r="BM85" s="245" t="s">
        <v>333</v>
      </c>
    </row>
    <row r="86" spans="1:65" s="36" customFormat="1" ht="29.25">
      <c r="A86" s="28"/>
      <c r="B86" s="29"/>
      <c r="C86" s="30"/>
      <c r="D86" s="250" t="s">
        <v>162</v>
      </c>
      <c r="E86" s="30"/>
      <c r="F86" s="260" t="s">
        <v>334</v>
      </c>
      <c r="G86" s="30"/>
      <c r="H86" s="30"/>
      <c r="I86" s="139"/>
      <c r="J86" s="30"/>
      <c r="K86" s="30"/>
      <c r="L86" s="35"/>
      <c r="M86" s="261"/>
      <c r="N86" s="262"/>
      <c r="O86" s="83"/>
      <c r="P86" s="83"/>
      <c r="Q86" s="83"/>
      <c r="R86" s="83"/>
      <c r="S86" s="83"/>
      <c r="T86" s="84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T86" s="3" t="s">
        <v>162</v>
      </c>
      <c r="AU86" s="3" t="s">
        <v>89</v>
      </c>
    </row>
    <row r="87" spans="1:65" s="36" customFormat="1" ht="16.5" customHeight="1">
      <c r="A87" s="28"/>
      <c r="B87" s="29"/>
      <c r="C87" s="234" t="s">
        <v>89</v>
      </c>
      <c r="D87" s="234" t="s">
        <v>128</v>
      </c>
      <c r="E87" s="235" t="s">
        <v>335</v>
      </c>
      <c r="F87" s="236" t="s">
        <v>336</v>
      </c>
      <c r="G87" s="237" t="s">
        <v>331</v>
      </c>
      <c r="H87" s="238">
        <v>1</v>
      </c>
      <c r="I87" s="239"/>
      <c r="J87" s="240">
        <f>ROUND(I87*H87,2)</f>
        <v>0</v>
      </c>
      <c r="K87" s="236" t="s">
        <v>132</v>
      </c>
      <c r="L87" s="35"/>
      <c r="M87" s="241" t="s">
        <v>32</v>
      </c>
      <c r="N87" s="242" t="s">
        <v>50</v>
      </c>
      <c r="O87" s="83"/>
      <c r="P87" s="243">
        <f>O87*H87</f>
        <v>0</v>
      </c>
      <c r="Q87" s="243">
        <v>0</v>
      </c>
      <c r="R87" s="243">
        <f>Q87*H87</f>
        <v>0</v>
      </c>
      <c r="S87" s="243">
        <v>0</v>
      </c>
      <c r="T87" s="244">
        <f>S87*H87</f>
        <v>0</v>
      </c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R87" s="245" t="s">
        <v>332</v>
      </c>
      <c r="AT87" s="245" t="s">
        <v>128</v>
      </c>
      <c r="AU87" s="245" t="s">
        <v>89</v>
      </c>
      <c r="AY87" s="3" t="s">
        <v>126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3" t="s">
        <v>87</v>
      </c>
      <c r="BK87" s="246">
        <f>ROUND(I87*H87,2)</f>
        <v>0</v>
      </c>
      <c r="BL87" s="3" t="s">
        <v>332</v>
      </c>
      <c r="BM87" s="245" t="s">
        <v>337</v>
      </c>
    </row>
    <row r="88" spans="1:65" s="36" customFormat="1" ht="29.25">
      <c r="A88" s="28"/>
      <c r="B88" s="29"/>
      <c r="C88" s="30"/>
      <c r="D88" s="250" t="s">
        <v>162</v>
      </c>
      <c r="E88" s="30"/>
      <c r="F88" s="260" t="s">
        <v>338</v>
      </c>
      <c r="G88" s="30"/>
      <c r="H88" s="30"/>
      <c r="I88" s="139"/>
      <c r="J88" s="30"/>
      <c r="K88" s="30"/>
      <c r="L88" s="35"/>
      <c r="M88" s="261"/>
      <c r="N88" s="262"/>
      <c r="O88" s="83"/>
      <c r="P88" s="83"/>
      <c r="Q88" s="83"/>
      <c r="R88" s="83"/>
      <c r="S88" s="83"/>
      <c r="T88" s="84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T88" s="3" t="s">
        <v>162</v>
      </c>
      <c r="AU88" s="3" t="s">
        <v>89</v>
      </c>
    </row>
    <row r="89" spans="1:65" s="36" customFormat="1" ht="16.5" customHeight="1">
      <c r="A89" s="28"/>
      <c r="B89" s="29"/>
      <c r="C89" s="234" t="s">
        <v>143</v>
      </c>
      <c r="D89" s="234" t="s">
        <v>128</v>
      </c>
      <c r="E89" s="235" t="s">
        <v>339</v>
      </c>
      <c r="F89" s="236" t="s">
        <v>340</v>
      </c>
      <c r="G89" s="237" t="s">
        <v>331</v>
      </c>
      <c r="H89" s="238">
        <v>1</v>
      </c>
      <c r="I89" s="239"/>
      <c r="J89" s="240">
        <f>ROUND(I89*H89,2)</f>
        <v>0</v>
      </c>
      <c r="K89" s="236" t="s">
        <v>132</v>
      </c>
      <c r="L89" s="35"/>
      <c r="M89" s="241" t="s">
        <v>32</v>
      </c>
      <c r="N89" s="242" t="s">
        <v>50</v>
      </c>
      <c r="O89" s="83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R89" s="245" t="s">
        <v>332</v>
      </c>
      <c r="AT89" s="245" t="s">
        <v>128</v>
      </c>
      <c r="AU89" s="245" t="s">
        <v>89</v>
      </c>
      <c r="AY89" s="3" t="s">
        <v>126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3" t="s">
        <v>87</v>
      </c>
      <c r="BK89" s="246">
        <f>ROUND(I89*H89,2)</f>
        <v>0</v>
      </c>
      <c r="BL89" s="3" t="s">
        <v>332</v>
      </c>
      <c r="BM89" s="245" t="s">
        <v>341</v>
      </c>
    </row>
    <row r="90" spans="1:65" s="36" customFormat="1" ht="29.25">
      <c r="A90" s="28"/>
      <c r="B90" s="29"/>
      <c r="C90" s="30"/>
      <c r="D90" s="250" t="s">
        <v>162</v>
      </c>
      <c r="E90" s="30"/>
      <c r="F90" s="260" t="s">
        <v>342</v>
      </c>
      <c r="G90" s="30"/>
      <c r="H90" s="30"/>
      <c r="I90" s="139"/>
      <c r="J90" s="30"/>
      <c r="K90" s="30"/>
      <c r="L90" s="35"/>
      <c r="M90" s="261"/>
      <c r="N90" s="262"/>
      <c r="O90" s="83"/>
      <c r="P90" s="83"/>
      <c r="Q90" s="83"/>
      <c r="R90" s="83"/>
      <c r="S90" s="83"/>
      <c r="T90" s="84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T90" s="3" t="s">
        <v>162</v>
      </c>
      <c r="AU90" s="3" t="s">
        <v>89</v>
      </c>
    </row>
    <row r="91" spans="1:65" s="36" customFormat="1" ht="16.5" customHeight="1">
      <c r="A91" s="28"/>
      <c r="B91" s="29"/>
      <c r="C91" s="234" t="s">
        <v>133</v>
      </c>
      <c r="D91" s="234" t="s">
        <v>128</v>
      </c>
      <c r="E91" s="235" t="s">
        <v>343</v>
      </c>
      <c r="F91" s="236" t="s">
        <v>344</v>
      </c>
      <c r="G91" s="237" t="s">
        <v>331</v>
      </c>
      <c r="H91" s="238">
        <v>1</v>
      </c>
      <c r="I91" s="239"/>
      <c r="J91" s="240">
        <f>ROUND(I91*H91,2)</f>
        <v>0</v>
      </c>
      <c r="K91" s="236" t="s">
        <v>132</v>
      </c>
      <c r="L91" s="35"/>
      <c r="M91" s="241" t="s">
        <v>32</v>
      </c>
      <c r="N91" s="242" t="s">
        <v>50</v>
      </c>
      <c r="O91" s="83"/>
      <c r="P91" s="243">
        <f>O91*H91</f>
        <v>0</v>
      </c>
      <c r="Q91" s="243">
        <v>0</v>
      </c>
      <c r="R91" s="243">
        <f>Q91*H91</f>
        <v>0</v>
      </c>
      <c r="S91" s="243">
        <v>0</v>
      </c>
      <c r="T91" s="244">
        <f>S91*H91</f>
        <v>0</v>
      </c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R91" s="245" t="s">
        <v>332</v>
      </c>
      <c r="AT91" s="245" t="s">
        <v>128</v>
      </c>
      <c r="AU91" s="245" t="s">
        <v>89</v>
      </c>
      <c r="AY91" s="3" t="s">
        <v>126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3" t="s">
        <v>87</v>
      </c>
      <c r="BK91" s="246">
        <f>ROUND(I91*H91,2)</f>
        <v>0</v>
      </c>
      <c r="BL91" s="3" t="s">
        <v>332</v>
      </c>
      <c r="BM91" s="245" t="s">
        <v>345</v>
      </c>
    </row>
    <row r="92" spans="1:65" s="36" customFormat="1" ht="58.5">
      <c r="A92" s="28"/>
      <c r="B92" s="29"/>
      <c r="C92" s="30"/>
      <c r="D92" s="250" t="s">
        <v>162</v>
      </c>
      <c r="E92" s="30"/>
      <c r="F92" s="260" t="s">
        <v>346</v>
      </c>
      <c r="G92" s="30"/>
      <c r="H92" s="30"/>
      <c r="I92" s="139"/>
      <c r="J92" s="30"/>
      <c r="K92" s="30"/>
      <c r="L92" s="35"/>
      <c r="M92" s="261"/>
      <c r="N92" s="262"/>
      <c r="O92" s="83"/>
      <c r="P92" s="83"/>
      <c r="Q92" s="83"/>
      <c r="R92" s="83"/>
      <c r="S92" s="83"/>
      <c r="T92" s="84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T92" s="3" t="s">
        <v>162</v>
      </c>
      <c r="AU92" s="3" t="s">
        <v>89</v>
      </c>
    </row>
    <row r="93" spans="1:65" s="217" customFormat="1" ht="22.9" customHeight="1">
      <c r="B93" s="218"/>
      <c r="C93" s="219"/>
      <c r="D93" s="220" t="s">
        <v>78</v>
      </c>
      <c r="E93" s="232" t="s">
        <v>347</v>
      </c>
      <c r="F93" s="232" t="s">
        <v>348</v>
      </c>
      <c r="G93" s="219"/>
      <c r="H93" s="219"/>
      <c r="I93" s="222"/>
      <c r="J93" s="233">
        <f>BK93</f>
        <v>0</v>
      </c>
      <c r="K93" s="219"/>
      <c r="L93" s="224"/>
      <c r="M93" s="225"/>
      <c r="N93" s="226"/>
      <c r="O93" s="226"/>
      <c r="P93" s="227">
        <f>SUM(P94:P97)</f>
        <v>0</v>
      </c>
      <c r="Q93" s="226"/>
      <c r="R93" s="227">
        <f>SUM(R94:R97)</f>
        <v>0</v>
      </c>
      <c r="S93" s="226"/>
      <c r="T93" s="228">
        <f>SUM(T94:T97)</f>
        <v>0</v>
      </c>
      <c r="AR93" s="229" t="s">
        <v>153</v>
      </c>
      <c r="AT93" s="230" t="s">
        <v>78</v>
      </c>
      <c r="AU93" s="230" t="s">
        <v>87</v>
      </c>
      <c r="AY93" s="229" t="s">
        <v>126</v>
      </c>
      <c r="BK93" s="231">
        <f>SUM(BK94:BK97)</f>
        <v>0</v>
      </c>
    </row>
    <row r="94" spans="1:65" s="36" customFormat="1" ht="16.5" customHeight="1">
      <c r="A94" s="28"/>
      <c r="B94" s="29"/>
      <c r="C94" s="234" t="s">
        <v>153</v>
      </c>
      <c r="D94" s="234" t="s">
        <v>128</v>
      </c>
      <c r="E94" s="235" t="s">
        <v>349</v>
      </c>
      <c r="F94" s="236" t="s">
        <v>348</v>
      </c>
      <c r="G94" s="237" t="s">
        <v>331</v>
      </c>
      <c r="H94" s="238">
        <v>1</v>
      </c>
      <c r="I94" s="239"/>
      <c r="J94" s="240">
        <f>ROUND(I94*H94,2)</f>
        <v>0</v>
      </c>
      <c r="K94" s="236" t="s">
        <v>132</v>
      </c>
      <c r="L94" s="35"/>
      <c r="M94" s="241" t="s">
        <v>32</v>
      </c>
      <c r="N94" s="242" t="s">
        <v>50</v>
      </c>
      <c r="O94" s="83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R94" s="245" t="s">
        <v>332</v>
      </c>
      <c r="AT94" s="245" t="s">
        <v>128</v>
      </c>
      <c r="AU94" s="245" t="s">
        <v>89</v>
      </c>
      <c r="AY94" s="3" t="s">
        <v>126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3" t="s">
        <v>87</v>
      </c>
      <c r="BK94" s="246">
        <f>ROUND(I94*H94,2)</f>
        <v>0</v>
      </c>
      <c r="BL94" s="3" t="s">
        <v>332</v>
      </c>
      <c r="BM94" s="245" t="s">
        <v>350</v>
      </c>
    </row>
    <row r="95" spans="1:65" s="36" customFormat="1" ht="156">
      <c r="A95" s="28"/>
      <c r="B95" s="29"/>
      <c r="C95" s="30"/>
      <c r="D95" s="250" t="s">
        <v>162</v>
      </c>
      <c r="E95" s="30"/>
      <c r="F95" s="260" t="s">
        <v>351</v>
      </c>
      <c r="G95" s="30"/>
      <c r="H95" s="30"/>
      <c r="I95" s="139"/>
      <c r="J95" s="30"/>
      <c r="K95" s="30"/>
      <c r="L95" s="35"/>
      <c r="M95" s="261"/>
      <c r="N95" s="262"/>
      <c r="O95" s="83"/>
      <c r="P95" s="83"/>
      <c r="Q95" s="83"/>
      <c r="R95" s="83"/>
      <c r="S95" s="83"/>
      <c r="T95" s="84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T95" s="3" t="s">
        <v>162</v>
      </c>
      <c r="AU95" s="3" t="s">
        <v>89</v>
      </c>
    </row>
    <row r="96" spans="1:65" s="36" customFormat="1" ht="16.5" customHeight="1">
      <c r="A96" s="28"/>
      <c r="B96" s="29"/>
      <c r="C96" s="234" t="s">
        <v>158</v>
      </c>
      <c r="D96" s="234" t="s">
        <v>128</v>
      </c>
      <c r="E96" s="235" t="s">
        <v>352</v>
      </c>
      <c r="F96" s="236" t="s">
        <v>353</v>
      </c>
      <c r="G96" s="237" t="s">
        <v>331</v>
      </c>
      <c r="H96" s="238">
        <v>1</v>
      </c>
      <c r="I96" s="239"/>
      <c r="J96" s="240">
        <f>ROUND(I96*H96,2)</f>
        <v>0</v>
      </c>
      <c r="K96" s="236" t="s">
        <v>132</v>
      </c>
      <c r="L96" s="35"/>
      <c r="M96" s="241" t="s">
        <v>32</v>
      </c>
      <c r="N96" s="242" t="s">
        <v>50</v>
      </c>
      <c r="O96" s="83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R96" s="245" t="s">
        <v>332</v>
      </c>
      <c r="AT96" s="245" t="s">
        <v>128</v>
      </c>
      <c r="AU96" s="245" t="s">
        <v>89</v>
      </c>
      <c r="AY96" s="3" t="s">
        <v>126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3" t="s">
        <v>87</v>
      </c>
      <c r="BK96" s="246">
        <f>ROUND(I96*H96,2)</f>
        <v>0</v>
      </c>
      <c r="BL96" s="3" t="s">
        <v>332</v>
      </c>
      <c r="BM96" s="245" t="s">
        <v>354</v>
      </c>
    </row>
    <row r="97" spans="1:47" s="36" customFormat="1" ht="48.75">
      <c r="A97" s="28"/>
      <c r="B97" s="29"/>
      <c r="C97" s="30"/>
      <c r="D97" s="250" t="s">
        <v>162</v>
      </c>
      <c r="E97" s="30"/>
      <c r="F97" s="260" t="s">
        <v>355</v>
      </c>
      <c r="G97" s="30"/>
      <c r="H97" s="30"/>
      <c r="I97" s="139"/>
      <c r="J97" s="30"/>
      <c r="K97" s="30"/>
      <c r="L97" s="35"/>
      <c r="M97" s="278"/>
      <c r="N97" s="279"/>
      <c r="O97" s="275"/>
      <c r="P97" s="275"/>
      <c r="Q97" s="275"/>
      <c r="R97" s="275"/>
      <c r="S97" s="275"/>
      <c r="T97" s="280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T97" s="3" t="s">
        <v>162</v>
      </c>
      <c r="AU97" s="3" t="s">
        <v>89</v>
      </c>
    </row>
    <row r="98" spans="1:47" s="36" customFormat="1" ht="6.95" customHeight="1">
      <c r="A98" s="28"/>
      <c r="B98" s="54"/>
      <c r="C98" s="55"/>
      <c r="D98" s="55"/>
      <c r="E98" s="55"/>
      <c r="F98" s="55"/>
      <c r="G98" s="55"/>
      <c r="H98" s="55"/>
      <c r="I98" s="173"/>
      <c r="J98" s="55"/>
      <c r="K98" s="55"/>
      <c r="L98" s="35"/>
      <c r="M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</sheetData>
  <sheetProtection algorithmName="SHA-512" hashValue="czSlfgNIt+vnmz7MaDdgNKI0tUl5WEZw/Ejt9ZAXlTPdzXgzd4ZFHzKC9K3LYCPFgnrexFK7hFAc5ZDoX2dvpA==" saltValue="kpTBBjQ45ey1J0c3rBnrSH/wk1Mhiw6guRypBVfbF4hzP61oA5Wj1xUe03+LW4zYMd4EB/43JYDG03t2tYg7Gg==" spinCount="100000" sheet="1" objects="1" scenarios="1" formatColumns="0" formatRows="0" autoFilter="0"/>
  <autoFilter ref="C81:K97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367" customWidth="1"/>
    <col min="2" max="2" width="1.6640625" style="367" customWidth="1"/>
    <col min="3" max="4" width="5" style="367" customWidth="1"/>
    <col min="5" max="5" width="11.6640625" style="367" customWidth="1"/>
    <col min="6" max="6" width="9.1640625" style="367" customWidth="1"/>
    <col min="7" max="7" width="5" style="367" customWidth="1"/>
    <col min="8" max="8" width="77.83203125" style="367" customWidth="1"/>
    <col min="9" max="10" width="20" style="367" customWidth="1"/>
    <col min="11" max="11" width="1.6640625" style="367" customWidth="1"/>
  </cols>
  <sheetData>
    <row r="1" spans="2:11" customFormat="1" ht="37.5" customHeight="1"/>
    <row r="2" spans="2:1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287" customFormat="1" ht="45" customHeight="1">
      <c r="B3" s="284"/>
      <c r="C3" s="285" t="s">
        <v>356</v>
      </c>
      <c r="D3" s="285"/>
      <c r="E3" s="285"/>
      <c r="F3" s="285"/>
      <c r="G3" s="285"/>
      <c r="H3" s="285"/>
      <c r="I3" s="285"/>
      <c r="J3" s="285"/>
      <c r="K3" s="286"/>
    </row>
    <row r="4" spans="2:11" customFormat="1" ht="25.5" customHeight="1">
      <c r="B4" s="288"/>
      <c r="C4" s="289" t="s">
        <v>357</v>
      </c>
      <c r="D4" s="289"/>
      <c r="E4" s="289"/>
      <c r="F4" s="289"/>
      <c r="G4" s="289"/>
      <c r="H4" s="289"/>
      <c r="I4" s="289"/>
      <c r="J4" s="289"/>
      <c r="K4" s="290"/>
    </row>
    <row r="5" spans="2:1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pans="2:11" customFormat="1" ht="15" customHeight="1">
      <c r="B6" s="288"/>
      <c r="C6" s="292" t="s">
        <v>358</v>
      </c>
      <c r="D6" s="292"/>
      <c r="E6" s="292"/>
      <c r="F6" s="292"/>
      <c r="G6" s="292"/>
      <c r="H6" s="292"/>
      <c r="I6" s="292"/>
      <c r="J6" s="292"/>
      <c r="K6" s="290"/>
    </row>
    <row r="7" spans="2:11" customFormat="1" ht="15" customHeight="1">
      <c r="B7" s="293"/>
      <c r="C7" s="292" t="s">
        <v>359</v>
      </c>
      <c r="D7" s="292"/>
      <c r="E7" s="292"/>
      <c r="F7" s="292"/>
      <c r="G7" s="292"/>
      <c r="H7" s="292"/>
      <c r="I7" s="292"/>
      <c r="J7" s="292"/>
      <c r="K7" s="290"/>
    </row>
    <row r="8" spans="2:11" customFormat="1" ht="12.75" customHeight="1">
      <c r="B8" s="293"/>
      <c r="C8" s="294"/>
      <c r="D8" s="294"/>
      <c r="E8" s="294"/>
      <c r="F8" s="294"/>
      <c r="G8" s="294"/>
      <c r="H8" s="294"/>
      <c r="I8" s="294"/>
      <c r="J8" s="294"/>
      <c r="K8" s="290"/>
    </row>
    <row r="9" spans="2:11" customFormat="1" ht="15" customHeight="1">
      <c r="B9" s="293"/>
      <c r="C9" s="292" t="s">
        <v>360</v>
      </c>
      <c r="D9" s="292"/>
      <c r="E9" s="292"/>
      <c r="F9" s="292"/>
      <c r="G9" s="292"/>
      <c r="H9" s="292"/>
      <c r="I9" s="292"/>
      <c r="J9" s="292"/>
      <c r="K9" s="290"/>
    </row>
    <row r="10" spans="2:11" customFormat="1" ht="15" customHeight="1">
      <c r="B10" s="293"/>
      <c r="C10" s="294"/>
      <c r="D10" s="292" t="s">
        <v>361</v>
      </c>
      <c r="E10" s="292"/>
      <c r="F10" s="292"/>
      <c r="G10" s="292"/>
      <c r="H10" s="292"/>
      <c r="I10" s="292"/>
      <c r="J10" s="292"/>
      <c r="K10" s="290"/>
    </row>
    <row r="11" spans="2:11" customFormat="1" ht="15" customHeight="1">
      <c r="B11" s="293"/>
      <c r="C11" s="295"/>
      <c r="D11" s="292" t="s">
        <v>362</v>
      </c>
      <c r="E11" s="292"/>
      <c r="F11" s="292"/>
      <c r="G11" s="292"/>
      <c r="H11" s="292"/>
      <c r="I11" s="292"/>
      <c r="J11" s="292"/>
      <c r="K11" s="290"/>
    </row>
    <row r="12" spans="2:11" customFormat="1" ht="15" customHeight="1">
      <c r="B12" s="293"/>
      <c r="C12" s="295"/>
      <c r="D12" s="294"/>
      <c r="E12" s="294"/>
      <c r="F12" s="294"/>
      <c r="G12" s="294"/>
      <c r="H12" s="294"/>
      <c r="I12" s="294"/>
      <c r="J12" s="294"/>
      <c r="K12" s="290"/>
    </row>
    <row r="13" spans="2:11" customFormat="1" ht="15" customHeight="1">
      <c r="B13" s="293"/>
      <c r="C13" s="295"/>
      <c r="D13" s="296" t="s">
        <v>363</v>
      </c>
      <c r="E13" s="294"/>
      <c r="F13" s="294"/>
      <c r="G13" s="294"/>
      <c r="H13" s="294"/>
      <c r="I13" s="294"/>
      <c r="J13" s="294"/>
      <c r="K13" s="290"/>
    </row>
    <row r="14" spans="2:11" customFormat="1" ht="12.75" customHeight="1">
      <c r="B14" s="293"/>
      <c r="C14" s="295"/>
      <c r="D14" s="295"/>
      <c r="E14" s="295"/>
      <c r="F14" s="295"/>
      <c r="G14" s="295"/>
      <c r="H14" s="295"/>
      <c r="I14" s="295"/>
      <c r="J14" s="295"/>
      <c r="K14" s="290"/>
    </row>
    <row r="15" spans="2:11" customFormat="1" ht="15" customHeight="1">
      <c r="B15" s="293"/>
      <c r="C15" s="295"/>
      <c r="D15" s="292" t="s">
        <v>364</v>
      </c>
      <c r="E15" s="292"/>
      <c r="F15" s="292"/>
      <c r="G15" s="292"/>
      <c r="H15" s="292"/>
      <c r="I15" s="292"/>
      <c r="J15" s="292"/>
      <c r="K15" s="290"/>
    </row>
    <row r="16" spans="2:11" customFormat="1" ht="15" customHeight="1">
      <c r="B16" s="293"/>
      <c r="C16" s="295"/>
      <c r="D16" s="292" t="s">
        <v>365</v>
      </c>
      <c r="E16" s="292"/>
      <c r="F16" s="292"/>
      <c r="G16" s="292"/>
      <c r="H16" s="292"/>
      <c r="I16" s="292"/>
      <c r="J16" s="292"/>
      <c r="K16" s="290"/>
    </row>
    <row r="17" spans="2:11" customFormat="1" ht="15" customHeight="1">
      <c r="B17" s="293"/>
      <c r="C17" s="295"/>
      <c r="D17" s="292" t="s">
        <v>366</v>
      </c>
      <c r="E17" s="292"/>
      <c r="F17" s="292"/>
      <c r="G17" s="292"/>
      <c r="H17" s="292"/>
      <c r="I17" s="292"/>
      <c r="J17" s="292"/>
      <c r="K17" s="290"/>
    </row>
    <row r="18" spans="2:11" customFormat="1" ht="15" customHeight="1">
      <c r="B18" s="293"/>
      <c r="C18" s="295"/>
      <c r="D18" s="295"/>
      <c r="E18" s="297" t="s">
        <v>86</v>
      </c>
      <c r="F18" s="292" t="s">
        <v>367</v>
      </c>
      <c r="G18" s="292"/>
      <c r="H18" s="292"/>
      <c r="I18" s="292"/>
      <c r="J18" s="292"/>
      <c r="K18" s="290"/>
    </row>
    <row r="19" spans="2:11" customFormat="1" ht="15" customHeight="1">
      <c r="B19" s="293"/>
      <c r="C19" s="295"/>
      <c r="D19" s="295"/>
      <c r="E19" s="297" t="s">
        <v>368</v>
      </c>
      <c r="F19" s="292" t="s">
        <v>369</v>
      </c>
      <c r="G19" s="292"/>
      <c r="H19" s="292"/>
      <c r="I19" s="292"/>
      <c r="J19" s="292"/>
      <c r="K19" s="290"/>
    </row>
    <row r="20" spans="2:11" customFormat="1" ht="15" customHeight="1">
      <c r="B20" s="293"/>
      <c r="C20" s="295"/>
      <c r="D20" s="295"/>
      <c r="E20" s="297" t="s">
        <v>370</v>
      </c>
      <c r="F20" s="292" t="s">
        <v>371</v>
      </c>
      <c r="G20" s="292"/>
      <c r="H20" s="292"/>
      <c r="I20" s="292"/>
      <c r="J20" s="292"/>
      <c r="K20" s="290"/>
    </row>
    <row r="21" spans="2:11" customFormat="1" ht="15" customHeight="1">
      <c r="B21" s="293"/>
      <c r="C21" s="295"/>
      <c r="D21" s="295"/>
      <c r="E21" s="297" t="s">
        <v>93</v>
      </c>
      <c r="F21" s="292" t="s">
        <v>94</v>
      </c>
      <c r="G21" s="292"/>
      <c r="H21" s="292"/>
      <c r="I21" s="292"/>
      <c r="J21" s="292"/>
      <c r="K21" s="290"/>
    </row>
    <row r="22" spans="2:11" customFormat="1" ht="15" customHeight="1">
      <c r="B22" s="293"/>
      <c r="C22" s="295"/>
      <c r="D22" s="295"/>
      <c r="E22" s="297" t="s">
        <v>372</v>
      </c>
      <c r="F22" s="292" t="s">
        <v>373</v>
      </c>
      <c r="G22" s="292"/>
      <c r="H22" s="292"/>
      <c r="I22" s="292"/>
      <c r="J22" s="292"/>
      <c r="K22" s="290"/>
    </row>
    <row r="23" spans="2:11" customFormat="1" ht="15" customHeight="1">
      <c r="B23" s="293"/>
      <c r="C23" s="295"/>
      <c r="D23" s="295"/>
      <c r="E23" s="297" t="s">
        <v>374</v>
      </c>
      <c r="F23" s="292" t="s">
        <v>375</v>
      </c>
      <c r="G23" s="292"/>
      <c r="H23" s="292"/>
      <c r="I23" s="292"/>
      <c r="J23" s="292"/>
      <c r="K23" s="290"/>
    </row>
    <row r="24" spans="2:11" customFormat="1" ht="12.75" customHeight="1">
      <c r="B24" s="293"/>
      <c r="C24" s="295"/>
      <c r="D24" s="295"/>
      <c r="E24" s="295"/>
      <c r="F24" s="295"/>
      <c r="G24" s="295"/>
      <c r="H24" s="295"/>
      <c r="I24" s="295"/>
      <c r="J24" s="295"/>
      <c r="K24" s="290"/>
    </row>
    <row r="25" spans="2:11" customFormat="1" ht="15" customHeight="1">
      <c r="B25" s="293"/>
      <c r="C25" s="292" t="s">
        <v>376</v>
      </c>
      <c r="D25" s="292"/>
      <c r="E25" s="292"/>
      <c r="F25" s="292"/>
      <c r="G25" s="292"/>
      <c r="H25" s="292"/>
      <c r="I25" s="292"/>
      <c r="J25" s="292"/>
      <c r="K25" s="290"/>
    </row>
    <row r="26" spans="2:11" customFormat="1" ht="15" customHeight="1">
      <c r="B26" s="293"/>
      <c r="C26" s="292" t="s">
        <v>377</v>
      </c>
      <c r="D26" s="292"/>
      <c r="E26" s="292"/>
      <c r="F26" s="292"/>
      <c r="G26" s="292"/>
      <c r="H26" s="292"/>
      <c r="I26" s="292"/>
      <c r="J26" s="292"/>
      <c r="K26" s="290"/>
    </row>
    <row r="27" spans="2:11" customFormat="1" ht="15" customHeight="1">
      <c r="B27" s="293"/>
      <c r="C27" s="294"/>
      <c r="D27" s="292" t="s">
        <v>378</v>
      </c>
      <c r="E27" s="292"/>
      <c r="F27" s="292"/>
      <c r="G27" s="292"/>
      <c r="H27" s="292"/>
      <c r="I27" s="292"/>
      <c r="J27" s="292"/>
      <c r="K27" s="290"/>
    </row>
    <row r="28" spans="2:11" customFormat="1" ht="15" customHeight="1">
      <c r="B28" s="293"/>
      <c r="C28" s="295"/>
      <c r="D28" s="292" t="s">
        <v>379</v>
      </c>
      <c r="E28" s="292"/>
      <c r="F28" s="292"/>
      <c r="G28" s="292"/>
      <c r="H28" s="292"/>
      <c r="I28" s="292"/>
      <c r="J28" s="292"/>
      <c r="K28" s="290"/>
    </row>
    <row r="29" spans="2:11" customFormat="1" ht="12.75" customHeight="1">
      <c r="B29" s="293"/>
      <c r="C29" s="295"/>
      <c r="D29" s="295"/>
      <c r="E29" s="295"/>
      <c r="F29" s="295"/>
      <c r="G29" s="295"/>
      <c r="H29" s="295"/>
      <c r="I29" s="295"/>
      <c r="J29" s="295"/>
      <c r="K29" s="290"/>
    </row>
    <row r="30" spans="2:11" customFormat="1" ht="15" customHeight="1">
      <c r="B30" s="293"/>
      <c r="C30" s="295"/>
      <c r="D30" s="292" t="s">
        <v>380</v>
      </c>
      <c r="E30" s="292"/>
      <c r="F30" s="292"/>
      <c r="G30" s="292"/>
      <c r="H30" s="292"/>
      <c r="I30" s="292"/>
      <c r="J30" s="292"/>
      <c r="K30" s="290"/>
    </row>
    <row r="31" spans="2:11" customFormat="1" ht="15" customHeight="1">
      <c r="B31" s="293"/>
      <c r="C31" s="295"/>
      <c r="D31" s="292" t="s">
        <v>381</v>
      </c>
      <c r="E31" s="292"/>
      <c r="F31" s="292"/>
      <c r="G31" s="292"/>
      <c r="H31" s="292"/>
      <c r="I31" s="292"/>
      <c r="J31" s="292"/>
      <c r="K31" s="290"/>
    </row>
    <row r="32" spans="2:11" customFormat="1" ht="12.75" customHeight="1">
      <c r="B32" s="293"/>
      <c r="C32" s="295"/>
      <c r="D32" s="295"/>
      <c r="E32" s="295"/>
      <c r="F32" s="295"/>
      <c r="G32" s="295"/>
      <c r="H32" s="295"/>
      <c r="I32" s="295"/>
      <c r="J32" s="295"/>
      <c r="K32" s="290"/>
    </row>
    <row r="33" spans="2:11" customFormat="1" ht="15" customHeight="1">
      <c r="B33" s="293"/>
      <c r="C33" s="295"/>
      <c r="D33" s="292" t="s">
        <v>382</v>
      </c>
      <c r="E33" s="292"/>
      <c r="F33" s="292"/>
      <c r="G33" s="292"/>
      <c r="H33" s="292"/>
      <c r="I33" s="292"/>
      <c r="J33" s="292"/>
      <c r="K33" s="290"/>
    </row>
    <row r="34" spans="2:11" customFormat="1" ht="15" customHeight="1">
      <c r="B34" s="293"/>
      <c r="C34" s="295"/>
      <c r="D34" s="292" t="s">
        <v>383</v>
      </c>
      <c r="E34" s="292"/>
      <c r="F34" s="292"/>
      <c r="G34" s="292"/>
      <c r="H34" s="292"/>
      <c r="I34" s="292"/>
      <c r="J34" s="292"/>
      <c r="K34" s="290"/>
    </row>
    <row r="35" spans="2:11" customFormat="1" ht="15" customHeight="1">
      <c r="B35" s="293"/>
      <c r="C35" s="295"/>
      <c r="D35" s="292" t="s">
        <v>384</v>
      </c>
      <c r="E35" s="292"/>
      <c r="F35" s="292"/>
      <c r="G35" s="292"/>
      <c r="H35" s="292"/>
      <c r="I35" s="292"/>
      <c r="J35" s="292"/>
      <c r="K35" s="290"/>
    </row>
    <row r="36" spans="2:11" customFormat="1" ht="15" customHeight="1">
      <c r="B36" s="293"/>
      <c r="C36" s="295"/>
      <c r="D36" s="294"/>
      <c r="E36" s="296" t="s">
        <v>112</v>
      </c>
      <c r="F36" s="294"/>
      <c r="G36" s="292" t="s">
        <v>385</v>
      </c>
      <c r="H36" s="292"/>
      <c r="I36" s="292"/>
      <c r="J36" s="292"/>
      <c r="K36" s="290"/>
    </row>
    <row r="37" spans="2:11" customFormat="1" ht="30.75" customHeight="1">
      <c r="B37" s="293"/>
      <c r="C37" s="295"/>
      <c r="D37" s="294"/>
      <c r="E37" s="296" t="s">
        <v>386</v>
      </c>
      <c r="F37" s="294"/>
      <c r="G37" s="292" t="s">
        <v>387</v>
      </c>
      <c r="H37" s="292"/>
      <c r="I37" s="292"/>
      <c r="J37" s="292"/>
      <c r="K37" s="290"/>
    </row>
    <row r="38" spans="2:11" customFormat="1" ht="15" customHeight="1">
      <c r="B38" s="293"/>
      <c r="C38" s="295"/>
      <c r="D38" s="294"/>
      <c r="E38" s="296" t="s">
        <v>60</v>
      </c>
      <c r="F38" s="294"/>
      <c r="G38" s="292" t="s">
        <v>388</v>
      </c>
      <c r="H38" s="292"/>
      <c r="I38" s="292"/>
      <c r="J38" s="292"/>
      <c r="K38" s="290"/>
    </row>
    <row r="39" spans="2:11" customFormat="1" ht="15" customHeight="1">
      <c r="B39" s="293"/>
      <c r="C39" s="295"/>
      <c r="D39" s="294"/>
      <c r="E39" s="296" t="s">
        <v>61</v>
      </c>
      <c r="F39" s="294"/>
      <c r="G39" s="292" t="s">
        <v>389</v>
      </c>
      <c r="H39" s="292"/>
      <c r="I39" s="292"/>
      <c r="J39" s="292"/>
      <c r="K39" s="290"/>
    </row>
    <row r="40" spans="2:11" customFormat="1" ht="15" customHeight="1">
      <c r="B40" s="293"/>
      <c r="C40" s="295"/>
      <c r="D40" s="294"/>
      <c r="E40" s="296" t="s">
        <v>113</v>
      </c>
      <c r="F40" s="294"/>
      <c r="G40" s="292" t="s">
        <v>390</v>
      </c>
      <c r="H40" s="292"/>
      <c r="I40" s="292"/>
      <c r="J40" s="292"/>
      <c r="K40" s="290"/>
    </row>
    <row r="41" spans="2:11" customFormat="1" ht="15" customHeight="1">
      <c r="B41" s="293"/>
      <c r="C41" s="295"/>
      <c r="D41" s="294"/>
      <c r="E41" s="296" t="s">
        <v>114</v>
      </c>
      <c r="F41" s="294"/>
      <c r="G41" s="292" t="s">
        <v>391</v>
      </c>
      <c r="H41" s="292"/>
      <c r="I41" s="292"/>
      <c r="J41" s="292"/>
      <c r="K41" s="290"/>
    </row>
    <row r="42" spans="2:11" customFormat="1" ht="15" customHeight="1">
      <c r="B42" s="293"/>
      <c r="C42" s="295"/>
      <c r="D42" s="294"/>
      <c r="E42" s="296" t="s">
        <v>392</v>
      </c>
      <c r="F42" s="294"/>
      <c r="G42" s="292" t="s">
        <v>393</v>
      </c>
      <c r="H42" s="292"/>
      <c r="I42" s="292"/>
      <c r="J42" s="292"/>
      <c r="K42" s="290"/>
    </row>
    <row r="43" spans="2:11" customFormat="1" ht="15" customHeight="1">
      <c r="B43" s="293"/>
      <c r="C43" s="295"/>
      <c r="D43" s="294"/>
      <c r="E43" s="296"/>
      <c r="F43" s="294"/>
      <c r="G43" s="292" t="s">
        <v>394</v>
      </c>
      <c r="H43" s="292"/>
      <c r="I43" s="292"/>
      <c r="J43" s="292"/>
      <c r="K43" s="290"/>
    </row>
    <row r="44" spans="2:11" customFormat="1" ht="15" customHeight="1">
      <c r="B44" s="293"/>
      <c r="C44" s="295"/>
      <c r="D44" s="294"/>
      <c r="E44" s="296" t="s">
        <v>395</v>
      </c>
      <c r="F44" s="294"/>
      <c r="G44" s="292" t="s">
        <v>396</v>
      </c>
      <c r="H44" s="292"/>
      <c r="I44" s="292"/>
      <c r="J44" s="292"/>
      <c r="K44" s="290"/>
    </row>
    <row r="45" spans="2:11" customFormat="1" ht="15" customHeight="1">
      <c r="B45" s="293"/>
      <c r="C45" s="295"/>
      <c r="D45" s="294"/>
      <c r="E45" s="296" t="s">
        <v>116</v>
      </c>
      <c r="F45" s="294"/>
      <c r="G45" s="292" t="s">
        <v>397</v>
      </c>
      <c r="H45" s="292"/>
      <c r="I45" s="292"/>
      <c r="J45" s="292"/>
      <c r="K45" s="290"/>
    </row>
    <row r="46" spans="2:11" customFormat="1" ht="12.75" customHeight="1">
      <c r="B46" s="293"/>
      <c r="C46" s="295"/>
      <c r="D46" s="294"/>
      <c r="E46" s="294"/>
      <c r="F46" s="294"/>
      <c r="G46" s="294"/>
      <c r="H46" s="294"/>
      <c r="I46" s="294"/>
      <c r="J46" s="294"/>
      <c r="K46" s="290"/>
    </row>
    <row r="47" spans="2:11" customFormat="1" ht="15" customHeight="1">
      <c r="B47" s="293"/>
      <c r="C47" s="295"/>
      <c r="D47" s="292" t="s">
        <v>398</v>
      </c>
      <c r="E47" s="292"/>
      <c r="F47" s="292"/>
      <c r="G47" s="292"/>
      <c r="H47" s="292"/>
      <c r="I47" s="292"/>
      <c r="J47" s="292"/>
      <c r="K47" s="290"/>
    </row>
    <row r="48" spans="2:11" customFormat="1" ht="15" customHeight="1">
      <c r="B48" s="293"/>
      <c r="C48" s="295"/>
      <c r="D48" s="295"/>
      <c r="E48" s="292" t="s">
        <v>399</v>
      </c>
      <c r="F48" s="292"/>
      <c r="G48" s="292"/>
      <c r="H48" s="292"/>
      <c r="I48" s="292"/>
      <c r="J48" s="292"/>
      <c r="K48" s="290"/>
    </row>
    <row r="49" spans="2:11" customFormat="1" ht="15" customHeight="1">
      <c r="B49" s="293"/>
      <c r="C49" s="295"/>
      <c r="D49" s="295"/>
      <c r="E49" s="292" t="s">
        <v>400</v>
      </c>
      <c r="F49" s="292"/>
      <c r="G49" s="292"/>
      <c r="H49" s="292"/>
      <c r="I49" s="292"/>
      <c r="J49" s="292"/>
      <c r="K49" s="290"/>
    </row>
    <row r="50" spans="2:11" customFormat="1" ht="15" customHeight="1">
      <c r="B50" s="293"/>
      <c r="C50" s="295"/>
      <c r="D50" s="295"/>
      <c r="E50" s="292" t="s">
        <v>401</v>
      </c>
      <c r="F50" s="292"/>
      <c r="G50" s="292"/>
      <c r="H50" s="292"/>
      <c r="I50" s="292"/>
      <c r="J50" s="292"/>
      <c r="K50" s="290"/>
    </row>
    <row r="51" spans="2:11" customFormat="1" ht="15" customHeight="1">
      <c r="B51" s="293"/>
      <c r="C51" s="295"/>
      <c r="D51" s="292" t="s">
        <v>402</v>
      </c>
      <c r="E51" s="292"/>
      <c r="F51" s="292"/>
      <c r="G51" s="292"/>
      <c r="H51" s="292"/>
      <c r="I51" s="292"/>
      <c r="J51" s="292"/>
      <c r="K51" s="290"/>
    </row>
    <row r="52" spans="2:11" customFormat="1" ht="25.5" customHeight="1">
      <c r="B52" s="288"/>
      <c r="C52" s="289" t="s">
        <v>403</v>
      </c>
      <c r="D52" s="289"/>
      <c r="E52" s="289"/>
      <c r="F52" s="289"/>
      <c r="G52" s="289"/>
      <c r="H52" s="289"/>
      <c r="I52" s="289"/>
      <c r="J52" s="289"/>
      <c r="K52" s="290"/>
    </row>
    <row r="53" spans="2:1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pans="2:11" customFormat="1" ht="15" customHeight="1">
      <c r="B54" s="288"/>
      <c r="C54" s="292" t="s">
        <v>404</v>
      </c>
      <c r="D54" s="292"/>
      <c r="E54" s="292"/>
      <c r="F54" s="292"/>
      <c r="G54" s="292"/>
      <c r="H54" s="292"/>
      <c r="I54" s="292"/>
      <c r="J54" s="292"/>
      <c r="K54" s="290"/>
    </row>
    <row r="55" spans="2:11" customFormat="1" ht="15" customHeight="1">
      <c r="B55" s="288"/>
      <c r="C55" s="292" t="s">
        <v>405</v>
      </c>
      <c r="D55" s="292"/>
      <c r="E55" s="292"/>
      <c r="F55" s="292"/>
      <c r="G55" s="292"/>
      <c r="H55" s="292"/>
      <c r="I55" s="292"/>
      <c r="J55" s="292"/>
      <c r="K55" s="290"/>
    </row>
    <row r="56" spans="2:11" customFormat="1" ht="12.75" customHeight="1">
      <c r="B56" s="288"/>
      <c r="C56" s="294"/>
      <c r="D56" s="294"/>
      <c r="E56" s="294"/>
      <c r="F56" s="294"/>
      <c r="G56" s="294"/>
      <c r="H56" s="294"/>
      <c r="I56" s="294"/>
      <c r="J56" s="294"/>
      <c r="K56" s="290"/>
    </row>
    <row r="57" spans="2:11" customFormat="1" ht="15" customHeight="1">
      <c r="B57" s="288"/>
      <c r="C57" s="292" t="s">
        <v>406</v>
      </c>
      <c r="D57" s="292"/>
      <c r="E57" s="292"/>
      <c r="F57" s="292"/>
      <c r="G57" s="292"/>
      <c r="H57" s="292"/>
      <c r="I57" s="292"/>
      <c r="J57" s="292"/>
      <c r="K57" s="290"/>
    </row>
    <row r="58" spans="2:11" customFormat="1" ht="15" customHeight="1">
      <c r="B58" s="288"/>
      <c r="C58" s="295"/>
      <c r="D58" s="292" t="s">
        <v>407</v>
      </c>
      <c r="E58" s="292"/>
      <c r="F58" s="292"/>
      <c r="G58" s="292"/>
      <c r="H58" s="292"/>
      <c r="I58" s="292"/>
      <c r="J58" s="292"/>
      <c r="K58" s="290"/>
    </row>
    <row r="59" spans="2:11" customFormat="1" ht="15" customHeight="1">
      <c r="B59" s="288"/>
      <c r="C59" s="295"/>
      <c r="D59" s="292" t="s">
        <v>408</v>
      </c>
      <c r="E59" s="292"/>
      <c r="F59" s="292"/>
      <c r="G59" s="292"/>
      <c r="H59" s="292"/>
      <c r="I59" s="292"/>
      <c r="J59" s="292"/>
      <c r="K59" s="290"/>
    </row>
    <row r="60" spans="2:11" customFormat="1" ht="15" customHeight="1">
      <c r="B60" s="288"/>
      <c r="C60" s="295"/>
      <c r="D60" s="292" t="s">
        <v>409</v>
      </c>
      <c r="E60" s="292"/>
      <c r="F60" s="292"/>
      <c r="G60" s="292"/>
      <c r="H60" s="292"/>
      <c r="I60" s="292"/>
      <c r="J60" s="292"/>
      <c r="K60" s="290"/>
    </row>
    <row r="61" spans="2:11" customFormat="1" ht="15" customHeight="1">
      <c r="B61" s="288"/>
      <c r="C61" s="295"/>
      <c r="D61" s="292" t="s">
        <v>410</v>
      </c>
      <c r="E61" s="292"/>
      <c r="F61" s="292"/>
      <c r="G61" s="292"/>
      <c r="H61" s="292"/>
      <c r="I61" s="292"/>
      <c r="J61" s="292"/>
      <c r="K61" s="290"/>
    </row>
    <row r="62" spans="2:11" customFormat="1" ht="15" customHeight="1">
      <c r="B62" s="288"/>
      <c r="C62" s="295"/>
      <c r="D62" s="298" t="s">
        <v>411</v>
      </c>
      <c r="E62" s="298"/>
      <c r="F62" s="298"/>
      <c r="G62" s="298"/>
      <c r="H62" s="298"/>
      <c r="I62" s="298"/>
      <c r="J62" s="298"/>
      <c r="K62" s="290"/>
    </row>
    <row r="63" spans="2:11" customFormat="1" ht="15" customHeight="1">
      <c r="B63" s="288"/>
      <c r="C63" s="295"/>
      <c r="D63" s="292" t="s">
        <v>412</v>
      </c>
      <c r="E63" s="292"/>
      <c r="F63" s="292"/>
      <c r="G63" s="292"/>
      <c r="H63" s="292"/>
      <c r="I63" s="292"/>
      <c r="J63" s="292"/>
      <c r="K63" s="290"/>
    </row>
    <row r="64" spans="2:11" customFormat="1" ht="12.75" customHeight="1">
      <c r="B64" s="288"/>
      <c r="C64" s="295"/>
      <c r="D64" s="295"/>
      <c r="E64" s="299"/>
      <c r="F64" s="295"/>
      <c r="G64" s="295"/>
      <c r="H64" s="295"/>
      <c r="I64" s="295"/>
      <c r="J64" s="295"/>
      <c r="K64" s="290"/>
    </row>
    <row r="65" spans="2:11" customFormat="1" ht="15" customHeight="1">
      <c r="B65" s="288"/>
      <c r="C65" s="295"/>
      <c r="D65" s="292" t="s">
        <v>413</v>
      </c>
      <c r="E65" s="292"/>
      <c r="F65" s="292"/>
      <c r="G65" s="292"/>
      <c r="H65" s="292"/>
      <c r="I65" s="292"/>
      <c r="J65" s="292"/>
      <c r="K65" s="290"/>
    </row>
    <row r="66" spans="2:11" customFormat="1" ht="15" customHeight="1">
      <c r="B66" s="288"/>
      <c r="C66" s="295"/>
      <c r="D66" s="298" t="s">
        <v>414</v>
      </c>
      <c r="E66" s="298"/>
      <c r="F66" s="298"/>
      <c r="G66" s="298"/>
      <c r="H66" s="298"/>
      <c r="I66" s="298"/>
      <c r="J66" s="298"/>
      <c r="K66" s="290"/>
    </row>
    <row r="67" spans="2:11" customFormat="1" ht="15" customHeight="1">
      <c r="B67" s="288"/>
      <c r="C67" s="295"/>
      <c r="D67" s="292" t="s">
        <v>415</v>
      </c>
      <c r="E67" s="292"/>
      <c r="F67" s="292"/>
      <c r="G67" s="292"/>
      <c r="H67" s="292"/>
      <c r="I67" s="292"/>
      <c r="J67" s="292"/>
      <c r="K67" s="290"/>
    </row>
    <row r="68" spans="2:11" customFormat="1" ht="15" customHeight="1">
      <c r="B68" s="288"/>
      <c r="C68" s="295"/>
      <c r="D68" s="292" t="s">
        <v>416</v>
      </c>
      <c r="E68" s="292"/>
      <c r="F68" s="292"/>
      <c r="G68" s="292"/>
      <c r="H68" s="292"/>
      <c r="I68" s="292"/>
      <c r="J68" s="292"/>
      <c r="K68" s="290"/>
    </row>
    <row r="69" spans="2:11" customFormat="1" ht="15" customHeight="1">
      <c r="B69" s="288"/>
      <c r="C69" s="295"/>
      <c r="D69" s="292" t="s">
        <v>417</v>
      </c>
      <c r="E69" s="292"/>
      <c r="F69" s="292"/>
      <c r="G69" s="292"/>
      <c r="H69" s="292"/>
      <c r="I69" s="292"/>
      <c r="J69" s="292"/>
      <c r="K69" s="290"/>
    </row>
    <row r="70" spans="2:11" customFormat="1" ht="15" customHeight="1">
      <c r="B70" s="288"/>
      <c r="C70" s="295"/>
      <c r="D70" s="292" t="s">
        <v>418</v>
      </c>
      <c r="E70" s="292"/>
      <c r="F70" s="292"/>
      <c r="G70" s="292"/>
      <c r="H70" s="292"/>
      <c r="I70" s="292"/>
      <c r="J70" s="292"/>
      <c r="K70" s="290"/>
    </row>
    <row r="71" spans="2:1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pans="2:1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pans="2:1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pans="2:11" customFormat="1" ht="45" customHeight="1">
      <c r="B75" s="308"/>
      <c r="C75" s="309" t="s">
        <v>419</v>
      </c>
      <c r="D75" s="309"/>
      <c r="E75" s="309"/>
      <c r="F75" s="309"/>
      <c r="G75" s="309"/>
      <c r="H75" s="309"/>
      <c r="I75" s="309"/>
      <c r="J75" s="309"/>
      <c r="K75" s="310"/>
    </row>
    <row r="76" spans="2:11" customFormat="1" ht="17.25" customHeight="1">
      <c r="B76" s="308"/>
      <c r="C76" s="311" t="s">
        <v>420</v>
      </c>
      <c r="D76" s="311"/>
      <c r="E76" s="311"/>
      <c r="F76" s="311" t="s">
        <v>421</v>
      </c>
      <c r="G76" s="312"/>
      <c r="H76" s="311" t="s">
        <v>61</v>
      </c>
      <c r="I76" s="311" t="s">
        <v>64</v>
      </c>
      <c r="J76" s="311" t="s">
        <v>422</v>
      </c>
      <c r="K76" s="310"/>
    </row>
    <row r="77" spans="2:11" customFormat="1" ht="17.25" customHeight="1">
      <c r="B77" s="308"/>
      <c r="C77" s="313" t="s">
        <v>423</v>
      </c>
      <c r="D77" s="313"/>
      <c r="E77" s="313"/>
      <c r="F77" s="314" t="s">
        <v>424</v>
      </c>
      <c r="G77" s="315"/>
      <c r="H77" s="313"/>
      <c r="I77" s="313"/>
      <c r="J77" s="313" t="s">
        <v>425</v>
      </c>
      <c r="K77" s="310"/>
    </row>
    <row r="78" spans="2:1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pans="2:11" customFormat="1" ht="15" customHeight="1">
      <c r="B79" s="308"/>
      <c r="C79" s="296" t="s">
        <v>60</v>
      </c>
      <c r="D79" s="316"/>
      <c r="E79" s="316"/>
      <c r="F79" s="318" t="s">
        <v>426</v>
      </c>
      <c r="G79" s="317"/>
      <c r="H79" s="296" t="s">
        <v>427</v>
      </c>
      <c r="I79" s="296" t="s">
        <v>428</v>
      </c>
      <c r="J79" s="296">
        <v>20</v>
      </c>
      <c r="K79" s="310"/>
    </row>
    <row r="80" spans="2:11" customFormat="1" ht="15" customHeight="1">
      <c r="B80" s="308"/>
      <c r="C80" s="296" t="s">
        <v>429</v>
      </c>
      <c r="D80" s="296"/>
      <c r="E80" s="296"/>
      <c r="F80" s="318" t="s">
        <v>426</v>
      </c>
      <c r="G80" s="317"/>
      <c r="H80" s="296" t="s">
        <v>430</v>
      </c>
      <c r="I80" s="296" t="s">
        <v>428</v>
      </c>
      <c r="J80" s="296">
        <v>120</v>
      </c>
      <c r="K80" s="310"/>
    </row>
    <row r="81" spans="2:11" customFormat="1" ht="15" customHeight="1">
      <c r="B81" s="319"/>
      <c r="C81" s="296" t="s">
        <v>431</v>
      </c>
      <c r="D81" s="296"/>
      <c r="E81" s="296"/>
      <c r="F81" s="318" t="s">
        <v>432</v>
      </c>
      <c r="G81" s="317"/>
      <c r="H81" s="296" t="s">
        <v>433</v>
      </c>
      <c r="I81" s="296" t="s">
        <v>428</v>
      </c>
      <c r="J81" s="296">
        <v>50</v>
      </c>
      <c r="K81" s="310"/>
    </row>
    <row r="82" spans="2:11" customFormat="1" ht="15" customHeight="1">
      <c r="B82" s="319"/>
      <c r="C82" s="296" t="s">
        <v>434</v>
      </c>
      <c r="D82" s="296"/>
      <c r="E82" s="296"/>
      <c r="F82" s="318" t="s">
        <v>426</v>
      </c>
      <c r="G82" s="317"/>
      <c r="H82" s="296" t="s">
        <v>435</v>
      </c>
      <c r="I82" s="296" t="s">
        <v>436</v>
      </c>
      <c r="J82" s="296"/>
      <c r="K82" s="310"/>
    </row>
    <row r="83" spans="2:11" customFormat="1" ht="15" customHeight="1">
      <c r="B83" s="319"/>
      <c r="C83" s="320" t="s">
        <v>437</v>
      </c>
      <c r="D83" s="320"/>
      <c r="E83" s="320"/>
      <c r="F83" s="321" t="s">
        <v>432</v>
      </c>
      <c r="G83" s="320"/>
      <c r="H83" s="320" t="s">
        <v>438</v>
      </c>
      <c r="I83" s="320" t="s">
        <v>428</v>
      </c>
      <c r="J83" s="320">
        <v>15</v>
      </c>
      <c r="K83" s="310"/>
    </row>
    <row r="84" spans="2:11" customFormat="1" ht="15" customHeight="1">
      <c r="B84" s="319"/>
      <c r="C84" s="320" t="s">
        <v>439</v>
      </c>
      <c r="D84" s="320"/>
      <c r="E84" s="320"/>
      <c r="F84" s="321" t="s">
        <v>432</v>
      </c>
      <c r="G84" s="320"/>
      <c r="H84" s="320" t="s">
        <v>440</v>
      </c>
      <c r="I84" s="320" t="s">
        <v>428</v>
      </c>
      <c r="J84" s="320">
        <v>15</v>
      </c>
      <c r="K84" s="310"/>
    </row>
    <row r="85" spans="2:11" customFormat="1" ht="15" customHeight="1">
      <c r="B85" s="319"/>
      <c r="C85" s="320" t="s">
        <v>441</v>
      </c>
      <c r="D85" s="320"/>
      <c r="E85" s="320"/>
      <c r="F85" s="321" t="s">
        <v>432</v>
      </c>
      <c r="G85" s="320"/>
      <c r="H85" s="320" t="s">
        <v>442</v>
      </c>
      <c r="I85" s="320" t="s">
        <v>428</v>
      </c>
      <c r="J85" s="320">
        <v>20</v>
      </c>
      <c r="K85" s="310"/>
    </row>
    <row r="86" spans="2:11" customFormat="1" ht="15" customHeight="1">
      <c r="B86" s="319"/>
      <c r="C86" s="320" t="s">
        <v>443</v>
      </c>
      <c r="D86" s="320"/>
      <c r="E86" s="320"/>
      <c r="F86" s="321" t="s">
        <v>432</v>
      </c>
      <c r="G86" s="320"/>
      <c r="H86" s="320" t="s">
        <v>444</v>
      </c>
      <c r="I86" s="320" t="s">
        <v>428</v>
      </c>
      <c r="J86" s="320">
        <v>20</v>
      </c>
      <c r="K86" s="310"/>
    </row>
    <row r="87" spans="2:11" customFormat="1" ht="15" customHeight="1">
      <c r="B87" s="319"/>
      <c r="C87" s="296" t="s">
        <v>445</v>
      </c>
      <c r="D87" s="296"/>
      <c r="E87" s="296"/>
      <c r="F87" s="318" t="s">
        <v>432</v>
      </c>
      <c r="G87" s="317"/>
      <c r="H87" s="296" t="s">
        <v>446</v>
      </c>
      <c r="I87" s="296" t="s">
        <v>428</v>
      </c>
      <c r="J87" s="296">
        <v>50</v>
      </c>
      <c r="K87" s="310"/>
    </row>
    <row r="88" spans="2:11" customFormat="1" ht="15" customHeight="1">
      <c r="B88" s="319"/>
      <c r="C88" s="296" t="s">
        <v>447</v>
      </c>
      <c r="D88" s="296"/>
      <c r="E88" s="296"/>
      <c r="F88" s="318" t="s">
        <v>432</v>
      </c>
      <c r="G88" s="317"/>
      <c r="H88" s="296" t="s">
        <v>448</v>
      </c>
      <c r="I88" s="296" t="s">
        <v>428</v>
      </c>
      <c r="J88" s="296">
        <v>20</v>
      </c>
      <c r="K88" s="310"/>
    </row>
    <row r="89" spans="2:11" customFormat="1" ht="15" customHeight="1">
      <c r="B89" s="319"/>
      <c r="C89" s="296" t="s">
        <v>449</v>
      </c>
      <c r="D89" s="296"/>
      <c r="E89" s="296"/>
      <c r="F89" s="318" t="s">
        <v>432</v>
      </c>
      <c r="G89" s="317"/>
      <c r="H89" s="296" t="s">
        <v>450</v>
      </c>
      <c r="I89" s="296" t="s">
        <v>428</v>
      </c>
      <c r="J89" s="296">
        <v>20</v>
      </c>
      <c r="K89" s="310"/>
    </row>
    <row r="90" spans="2:11" customFormat="1" ht="15" customHeight="1">
      <c r="B90" s="319"/>
      <c r="C90" s="296" t="s">
        <v>451</v>
      </c>
      <c r="D90" s="296"/>
      <c r="E90" s="296"/>
      <c r="F90" s="318" t="s">
        <v>432</v>
      </c>
      <c r="G90" s="317"/>
      <c r="H90" s="296" t="s">
        <v>452</v>
      </c>
      <c r="I90" s="296" t="s">
        <v>428</v>
      </c>
      <c r="J90" s="296">
        <v>50</v>
      </c>
      <c r="K90" s="310"/>
    </row>
    <row r="91" spans="2:11" customFormat="1" ht="15" customHeight="1">
      <c r="B91" s="319"/>
      <c r="C91" s="296" t="s">
        <v>453</v>
      </c>
      <c r="D91" s="296"/>
      <c r="E91" s="296"/>
      <c r="F91" s="318" t="s">
        <v>432</v>
      </c>
      <c r="G91" s="317"/>
      <c r="H91" s="296" t="s">
        <v>453</v>
      </c>
      <c r="I91" s="296" t="s">
        <v>428</v>
      </c>
      <c r="J91" s="296">
        <v>50</v>
      </c>
      <c r="K91" s="310"/>
    </row>
    <row r="92" spans="2:11" customFormat="1" ht="15" customHeight="1">
      <c r="B92" s="319"/>
      <c r="C92" s="296" t="s">
        <v>454</v>
      </c>
      <c r="D92" s="296"/>
      <c r="E92" s="296"/>
      <c r="F92" s="318" t="s">
        <v>432</v>
      </c>
      <c r="G92" s="317"/>
      <c r="H92" s="296" t="s">
        <v>455</v>
      </c>
      <c r="I92" s="296" t="s">
        <v>428</v>
      </c>
      <c r="J92" s="296">
        <v>255</v>
      </c>
      <c r="K92" s="310"/>
    </row>
    <row r="93" spans="2:11" customFormat="1" ht="15" customHeight="1">
      <c r="B93" s="319"/>
      <c r="C93" s="296" t="s">
        <v>456</v>
      </c>
      <c r="D93" s="296"/>
      <c r="E93" s="296"/>
      <c r="F93" s="318" t="s">
        <v>426</v>
      </c>
      <c r="G93" s="317"/>
      <c r="H93" s="296" t="s">
        <v>457</v>
      </c>
      <c r="I93" s="296" t="s">
        <v>458</v>
      </c>
      <c r="J93" s="296"/>
      <c r="K93" s="310"/>
    </row>
    <row r="94" spans="2:11" customFormat="1" ht="15" customHeight="1">
      <c r="B94" s="319"/>
      <c r="C94" s="296" t="s">
        <v>459</v>
      </c>
      <c r="D94" s="296"/>
      <c r="E94" s="296"/>
      <c r="F94" s="318" t="s">
        <v>426</v>
      </c>
      <c r="G94" s="317"/>
      <c r="H94" s="296" t="s">
        <v>460</v>
      </c>
      <c r="I94" s="296" t="s">
        <v>461</v>
      </c>
      <c r="J94" s="296"/>
      <c r="K94" s="310"/>
    </row>
    <row r="95" spans="2:11" customFormat="1" ht="15" customHeight="1">
      <c r="B95" s="319"/>
      <c r="C95" s="296" t="s">
        <v>462</v>
      </c>
      <c r="D95" s="296"/>
      <c r="E95" s="296"/>
      <c r="F95" s="318" t="s">
        <v>426</v>
      </c>
      <c r="G95" s="317"/>
      <c r="H95" s="296" t="s">
        <v>462</v>
      </c>
      <c r="I95" s="296" t="s">
        <v>461</v>
      </c>
      <c r="J95" s="296"/>
      <c r="K95" s="310"/>
    </row>
    <row r="96" spans="2:11" customFormat="1" ht="15" customHeight="1">
      <c r="B96" s="319"/>
      <c r="C96" s="296" t="s">
        <v>45</v>
      </c>
      <c r="D96" s="296"/>
      <c r="E96" s="296"/>
      <c r="F96" s="318" t="s">
        <v>426</v>
      </c>
      <c r="G96" s="317"/>
      <c r="H96" s="296" t="s">
        <v>463</v>
      </c>
      <c r="I96" s="296" t="s">
        <v>461</v>
      </c>
      <c r="J96" s="296"/>
      <c r="K96" s="310"/>
    </row>
    <row r="97" spans="2:11" customFormat="1" ht="15" customHeight="1">
      <c r="B97" s="319"/>
      <c r="C97" s="296" t="s">
        <v>55</v>
      </c>
      <c r="D97" s="296"/>
      <c r="E97" s="296"/>
      <c r="F97" s="318" t="s">
        <v>426</v>
      </c>
      <c r="G97" s="317"/>
      <c r="H97" s="296" t="s">
        <v>464</v>
      </c>
      <c r="I97" s="296" t="s">
        <v>461</v>
      </c>
      <c r="J97" s="296"/>
      <c r="K97" s="310"/>
    </row>
    <row r="98" spans="2:1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pans="2:1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pans="2:1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pans="2:1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pans="2:11" customFormat="1" ht="45" customHeight="1">
      <c r="B102" s="308"/>
      <c r="C102" s="309" t="s">
        <v>465</v>
      </c>
      <c r="D102" s="309"/>
      <c r="E102" s="309"/>
      <c r="F102" s="309"/>
      <c r="G102" s="309"/>
      <c r="H102" s="309"/>
      <c r="I102" s="309"/>
      <c r="J102" s="309"/>
      <c r="K102" s="310"/>
    </row>
    <row r="103" spans="2:11" customFormat="1" ht="17.25" customHeight="1">
      <c r="B103" s="308"/>
      <c r="C103" s="311" t="s">
        <v>420</v>
      </c>
      <c r="D103" s="311"/>
      <c r="E103" s="311"/>
      <c r="F103" s="311" t="s">
        <v>421</v>
      </c>
      <c r="G103" s="312"/>
      <c r="H103" s="311" t="s">
        <v>61</v>
      </c>
      <c r="I103" s="311" t="s">
        <v>64</v>
      </c>
      <c r="J103" s="311" t="s">
        <v>422</v>
      </c>
      <c r="K103" s="310"/>
    </row>
    <row r="104" spans="2:11" customFormat="1" ht="17.25" customHeight="1">
      <c r="B104" s="308"/>
      <c r="C104" s="313" t="s">
        <v>423</v>
      </c>
      <c r="D104" s="313"/>
      <c r="E104" s="313"/>
      <c r="F104" s="314" t="s">
        <v>424</v>
      </c>
      <c r="G104" s="315"/>
      <c r="H104" s="313"/>
      <c r="I104" s="313"/>
      <c r="J104" s="313" t="s">
        <v>425</v>
      </c>
      <c r="K104" s="310"/>
    </row>
    <row r="105" spans="2:11" customFormat="1" ht="5.25" customHeight="1">
      <c r="B105" s="308"/>
      <c r="C105" s="311"/>
      <c r="D105" s="311"/>
      <c r="E105" s="311"/>
      <c r="F105" s="311"/>
      <c r="G105" s="327"/>
      <c r="H105" s="311"/>
      <c r="I105" s="311"/>
      <c r="J105" s="311"/>
      <c r="K105" s="310"/>
    </row>
    <row r="106" spans="2:11" customFormat="1" ht="15" customHeight="1">
      <c r="B106" s="308"/>
      <c r="C106" s="296" t="s">
        <v>60</v>
      </c>
      <c r="D106" s="316"/>
      <c r="E106" s="316"/>
      <c r="F106" s="318" t="s">
        <v>426</v>
      </c>
      <c r="G106" s="327"/>
      <c r="H106" s="296" t="s">
        <v>466</v>
      </c>
      <c r="I106" s="296" t="s">
        <v>428</v>
      </c>
      <c r="J106" s="296">
        <v>20</v>
      </c>
      <c r="K106" s="310"/>
    </row>
    <row r="107" spans="2:11" customFormat="1" ht="15" customHeight="1">
      <c r="B107" s="308"/>
      <c r="C107" s="296" t="s">
        <v>429</v>
      </c>
      <c r="D107" s="296"/>
      <c r="E107" s="296"/>
      <c r="F107" s="318" t="s">
        <v>426</v>
      </c>
      <c r="G107" s="296"/>
      <c r="H107" s="296" t="s">
        <v>466</v>
      </c>
      <c r="I107" s="296" t="s">
        <v>428</v>
      </c>
      <c r="J107" s="296">
        <v>120</v>
      </c>
      <c r="K107" s="310"/>
    </row>
    <row r="108" spans="2:11" customFormat="1" ht="15" customHeight="1">
      <c r="B108" s="319"/>
      <c r="C108" s="296" t="s">
        <v>431</v>
      </c>
      <c r="D108" s="296"/>
      <c r="E108" s="296"/>
      <c r="F108" s="318" t="s">
        <v>432</v>
      </c>
      <c r="G108" s="296"/>
      <c r="H108" s="296" t="s">
        <v>466</v>
      </c>
      <c r="I108" s="296" t="s">
        <v>428</v>
      </c>
      <c r="J108" s="296">
        <v>50</v>
      </c>
      <c r="K108" s="310"/>
    </row>
    <row r="109" spans="2:11" customFormat="1" ht="15" customHeight="1">
      <c r="B109" s="319"/>
      <c r="C109" s="296" t="s">
        <v>434</v>
      </c>
      <c r="D109" s="296"/>
      <c r="E109" s="296"/>
      <c r="F109" s="318" t="s">
        <v>426</v>
      </c>
      <c r="G109" s="296"/>
      <c r="H109" s="296" t="s">
        <v>466</v>
      </c>
      <c r="I109" s="296" t="s">
        <v>436</v>
      </c>
      <c r="J109" s="296"/>
      <c r="K109" s="310"/>
    </row>
    <row r="110" spans="2:11" customFormat="1" ht="15" customHeight="1">
      <c r="B110" s="319"/>
      <c r="C110" s="296" t="s">
        <v>445</v>
      </c>
      <c r="D110" s="296"/>
      <c r="E110" s="296"/>
      <c r="F110" s="318" t="s">
        <v>432</v>
      </c>
      <c r="G110" s="296"/>
      <c r="H110" s="296" t="s">
        <v>466</v>
      </c>
      <c r="I110" s="296" t="s">
        <v>428</v>
      </c>
      <c r="J110" s="296">
        <v>50</v>
      </c>
      <c r="K110" s="310"/>
    </row>
    <row r="111" spans="2:11" customFormat="1" ht="15" customHeight="1">
      <c r="B111" s="319"/>
      <c r="C111" s="296" t="s">
        <v>453</v>
      </c>
      <c r="D111" s="296"/>
      <c r="E111" s="296"/>
      <c r="F111" s="318" t="s">
        <v>432</v>
      </c>
      <c r="G111" s="296"/>
      <c r="H111" s="296" t="s">
        <v>466</v>
      </c>
      <c r="I111" s="296" t="s">
        <v>428</v>
      </c>
      <c r="J111" s="296">
        <v>50</v>
      </c>
      <c r="K111" s="310"/>
    </row>
    <row r="112" spans="2:11" customFormat="1" ht="15" customHeight="1">
      <c r="B112" s="319"/>
      <c r="C112" s="296" t="s">
        <v>451</v>
      </c>
      <c r="D112" s="296"/>
      <c r="E112" s="296"/>
      <c r="F112" s="318" t="s">
        <v>432</v>
      </c>
      <c r="G112" s="296"/>
      <c r="H112" s="296" t="s">
        <v>466</v>
      </c>
      <c r="I112" s="296" t="s">
        <v>428</v>
      </c>
      <c r="J112" s="296">
        <v>50</v>
      </c>
      <c r="K112" s="310"/>
    </row>
    <row r="113" spans="2:11" customFormat="1" ht="15" customHeight="1">
      <c r="B113" s="319"/>
      <c r="C113" s="296" t="s">
        <v>60</v>
      </c>
      <c r="D113" s="296"/>
      <c r="E113" s="296"/>
      <c r="F113" s="318" t="s">
        <v>426</v>
      </c>
      <c r="G113" s="296"/>
      <c r="H113" s="296" t="s">
        <v>467</v>
      </c>
      <c r="I113" s="296" t="s">
        <v>428</v>
      </c>
      <c r="J113" s="296">
        <v>20</v>
      </c>
      <c r="K113" s="310"/>
    </row>
    <row r="114" spans="2:11" customFormat="1" ht="15" customHeight="1">
      <c r="B114" s="319"/>
      <c r="C114" s="296" t="s">
        <v>468</v>
      </c>
      <c r="D114" s="296"/>
      <c r="E114" s="296"/>
      <c r="F114" s="318" t="s">
        <v>426</v>
      </c>
      <c r="G114" s="296"/>
      <c r="H114" s="296" t="s">
        <v>469</v>
      </c>
      <c r="I114" s="296" t="s">
        <v>428</v>
      </c>
      <c r="J114" s="296">
        <v>120</v>
      </c>
      <c r="K114" s="310"/>
    </row>
    <row r="115" spans="2:11" customFormat="1" ht="15" customHeight="1">
      <c r="B115" s="319"/>
      <c r="C115" s="296" t="s">
        <v>45</v>
      </c>
      <c r="D115" s="296"/>
      <c r="E115" s="296"/>
      <c r="F115" s="318" t="s">
        <v>426</v>
      </c>
      <c r="G115" s="296"/>
      <c r="H115" s="296" t="s">
        <v>470</v>
      </c>
      <c r="I115" s="296" t="s">
        <v>461</v>
      </c>
      <c r="J115" s="296"/>
      <c r="K115" s="310"/>
    </row>
    <row r="116" spans="2:11" customFormat="1" ht="15" customHeight="1">
      <c r="B116" s="319"/>
      <c r="C116" s="296" t="s">
        <v>55</v>
      </c>
      <c r="D116" s="296"/>
      <c r="E116" s="296"/>
      <c r="F116" s="318" t="s">
        <v>426</v>
      </c>
      <c r="G116" s="296"/>
      <c r="H116" s="296" t="s">
        <v>471</v>
      </c>
      <c r="I116" s="296" t="s">
        <v>461</v>
      </c>
      <c r="J116" s="296"/>
      <c r="K116" s="310"/>
    </row>
    <row r="117" spans="2:11" customFormat="1" ht="15" customHeight="1">
      <c r="B117" s="319"/>
      <c r="C117" s="296" t="s">
        <v>64</v>
      </c>
      <c r="D117" s="296"/>
      <c r="E117" s="296"/>
      <c r="F117" s="318" t="s">
        <v>426</v>
      </c>
      <c r="G117" s="296"/>
      <c r="H117" s="296" t="s">
        <v>472</v>
      </c>
      <c r="I117" s="296" t="s">
        <v>473</v>
      </c>
      <c r="J117" s="296"/>
      <c r="K117" s="310"/>
    </row>
    <row r="118" spans="2:1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pans="2:11" customFormat="1" ht="18.75" customHeight="1">
      <c r="B119" s="329"/>
      <c r="C119" s="294"/>
      <c r="D119" s="294"/>
      <c r="E119" s="294"/>
      <c r="F119" s="330"/>
      <c r="G119" s="294"/>
      <c r="H119" s="294"/>
      <c r="I119" s="294"/>
      <c r="J119" s="294"/>
      <c r="K119" s="329"/>
    </row>
    <row r="120" spans="2:1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pans="2:1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pans="2:11" customFormat="1" ht="45" customHeight="1">
      <c r="B122" s="334"/>
      <c r="C122" s="285" t="s">
        <v>474</v>
      </c>
      <c r="D122" s="285"/>
      <c r="E122" s="285"/>
      <c r="F122" s="285"/>
      <c r="G122" s="285"/>
      <c r="H122" s="285"/>
      <c r="I122" s="285"/>
      <c r="J122" s="285"/>
      <c r="K122" s="335"/>
    </row>
    <row r="123" spans="2:11" customFormat="1" ht="17.25" customHeight="1">
      <c r="B123" s="336"/>
      <c r="C123" s="311" t="s">
        <v>420</v>
      </c>
      <c r="D123" s="311"/>
      <c r="E123" s="311"/>
      <c r="F123" s="311" t="s">
        <v>421</v>
      </c>
      <c r="G123" s="312"/>
      <c r="H123" s="311" t="s">
        <v>61</v>
      </c>
      <c r="I123" s="311" t="s">
        <v>64</v>
      </c>
      <c r="J123" s="311" t="s">
        <v>422</v>
      </c>
      <c r="K123" s="337"/>
    </row>
    <row r="124" spans="2:11" customFormat="1" ht="17.25" customHeight="1">
      <c r="B124" s="336"/>
      <c r="C124" s="313" t="s">
        <v>423</v>
      </c>
      <c r="D124" s="313"/>
      <c r="E124" s="313"/>
      <c r="F124" s="314" t="s">
        <v>424</v>
      </c>
      <c r="G124" s="315"/>
      <c r="H124" s="313"/>
      <c r="I124" s="313"/>
      <c r="J124" s="313" t="s">
        <v>425</v>
      </c>
      <c r="K124" s="337"/>
    </row>
    <row r="125" spans="2:11" customFormat="1" ht="5.25" customHeight="1">
      <c r="B125" s="338"/>
      <c r="C125" s="316"/>
      <c r="D125" s="316"/>
      <c r="E125" s="316"/>
      <c r="F125" s="316"/>
      <c r="G125" s="296"/>
      <c r="H125" s="316"/>
      <c r="I125" s="316"/>
      <c r="J125" s="316"/>
      <c r="K125" s="339"/>
    </row>
    <row r="126" spans="2:11" customFormat="1" ht="15" customHeight="1">
      <c r="B126" s="338"/>
      <c r="C126" s="296" t="s">
        <v>429</v>
      </c>
      <c r="D126" s="316"/>
      <c r="E126" s="316"/>
      <c r="F126" s="318" t="s">
        <v>426</v>
      </c>
      <c r="G126" s="296"/>
      <c r="H126" s="296" t="s">
        <v>466</v>
      </c>
      <c r="I126" s="296" t="s">
        <v>428</v>
      </c>
      <c r="J126" s="296">
        <v>120</v>
      </c>
      <c r="K126" s="340"/>
    </row>
    <row r="127" spans="2:11" customFormat="1" ht="15" customHeight="1">
      <c r="B127" s="338"/>
      <c r="C127" s="296" t="s">
        <v>475</v>
      </c>
      <c r="D127" s="296"/>
      <c r="E127" s="296"/>
      <c r="F127" s="318" t="s">
        <v>426</v>
      </c>
      <c r="G127" s="296"/>
      <c r="H127" s="296" t="s">
        <v>476</v>
      </c>
      <c r="I127" s="296" t="s">
        <v>428</v>
      </c>
      <c r="J127" s="296" t="s">
        <v>477</v>
      </c>
      <c r="K127" s="340"/>
    </row>
    <row r="128" spans="2:11" customFormat="1" ht="15" customHeight="1">
      <c r="B128" s="338"/>
      <c r="C128" s="296" t="s">
        <v>374</v>
      </c>
      <c r="D128" s="296"/>
      <c r="E128" s="296"/>
      <c r="F128" s="318" t="s">
        <v>426</v>
      </c>
      <c r="G128" s="296"/>
      <c r="H128" s="296" t="s">
        <v>478</v>
      </c>
      <c r="I128" s="296" t="s">
        <v>428</v>
      </c>
      <c r="J128" s="296" t="s">
        <v>477</v>
      </c>
      <c r="K128" s="340"/>
    </row>
    <row r="129" spans="2:11" customFormat="1" ht="15" customHeight="1">
      <c r="B129" s="338"/>
      <c r="C129" s="296" t="s">
        <v>437</v>
      </c>
      <c r="D129" s="296"/>
      <c r="E129" s="296"/>
      <c r="F129" s="318" t="s">
        <v>432</v>
      </c>
      <c r="G129" s="296"/>
      <c r="H129" s="296" t="s">
        <v>438</v>
      </c>
      <c r="I129" s="296" t="s">
        <v>428</v>
      </c>
      <c r="J129" s="296">
        <v>15</v>
      </c>
      <c r="K129" s="340"/>
    </row>
    <row r="130" spans="2:11" customFormat="1" ht="15" customHeight="1">
      <c r="B130" s="338"/>
      <c r="C130" s="320" t="s">
        <v>439</v>
      </c>
      <c r="D130" s="320"/>
      <c r="E130" s="320"/>
      <c r="F130" s="321" t="s">
        <v>432</v>
      </c>
      <c r="G130" s="320"/>
      <c r="H130" s="320" t="s">
        <v>440</v>
      </c>
      <c r="I130" s="320" t="s">
        <v>428</v>
      </c>
      <c r="J130" s="320">
        <v>15</v>
      </c>
      <c r="K130" s="340"/>
    </row>
    <row r="131" spans="2:11" customFormat="1" ht="15" customHeight="1">
      <c r="B131" s="338"/>
      <c r="C131" s="320" t="s">
        <v>441</v>
      </c>
      <c r="D131" s="320"/>
      <c r="E131" s="320"/>
      <c r="F131" s="321" t="s">
        <v>432</v>
      </c>
      <c r="G131" s="320"/>
      <c r="H131" s="320" t="s">
        <v>442</v>
      </c>
      <c r="I131" s="320" t="s">
        <v>428</v>
      </c>
      <c r="J131" s="320">
        <v>20</v>
      </c>
      <c r="K131" s="340"/>
    </row>
    <row r="132" spans="2:11" customFormat="1" ht="15" customHeight="1">
      <c r="B132" s="338"/>
      <c r="C132" s="320" t="s">
        <v>443</v>
      </c>
      <c r="D132" s="320"/>
      <c r="E132" s="320"/>
      <c r="F132" s="321" t="s">
        <v>432</v>
      </c>
      <c r="G132" s="320"/>
      <c r="H132" s="320" t="s">
        <v>444</v>
      </c>
      <c r="I132" s="320" t="s">
        <v>428</v>
      </c>
      <c r="J132" s="320">
        <v>20</v>
      </c>
      <c r="K132" s="340"/>
    </row>
    <row r="133" spans="2:11" customFormat="1" ht="15" customHeight="1">
      <c r="B133" s="338"/>
      <c r="C133" s="296" t="s">
        <v>431</v>
      </c>
      <c r="D133" s="296"/>
      <c r="E133" s="296"/>
      <c r="F133" s="318" t="s">
        <v>432</v>
      </c>
      <c r="G133" s="296"/>
      <c r="H133" s="296" t="s">
        <v>466</v>
      </c>
      <c r="I133" s="296" t="s">
        <v>428</v>
      </c>
      <c r="J133" s="296">
        <v>50</v>
      </c>
      <c r="K133" s="340"/>
    </row>
    <row r="134" spans="2:11" customFormat="1" ht="15" customHeight="1">
      <c r="B134" s="338"/>
      <c r="C134" s="296" t="s">
        <v>445</v>
      </c>
      <c r="D134" s="296"/>
      <c r="E134" s="296"/>
      <c r="F134" s="318" t="s">
        <v>432</v>
      </c>
      <c r="G134" s="296"/>
      <c r="H134" s="296" t="s">
        <v>466</v>
      </c>
      <c r="I134" s="296" t="s">
        <v>428</v>
      </c>
      <c r="J134" s="296">
        <v>50</v>
      </c>
      <c r="K134" s="340"/>
    </row>
    <row r="135" spans="2:11" customFormat="1" ht="15" customHeight="1">
      <c r="B135" s="338"/>
      <c r="C135" s="296" t="s">
        <v>451</v>
      </c>
      <c r="D135" s="296"/>
      <c r="E135" s="296"/>
      <c r="F135" s="318" t="s">
        <v>432</v>
      </c>
      <c r="G135" s="296"/>
      <c r="H135" s="296" t="s">
        <v>466</v>
      </c>
      <c r="I135" s="296" t="s">
        <v>428</v>
      </c>
      <c r="J135" s="296">
        <v>50</v>
      </c>
      <c r="K135" s="340"/>
    </row>
    <row r="136" spans="2:11" customFormat="1" ht="15" customHeight="1">
      <c r="B136" s="338"/>
      <c r="C136" s="296" t="s">
        <v>453</v>
      </c>
      <c r="D136" s="296"/>
      <c r="E136" s="296"/>
      <c r="F136" s="318" t="s">
        <v>432</v>
      </c>
      <c r="G136" s="296"/>
      <c r="H136" s="296" t="s">
        <v>466</v>
      </c>
      <c r="I136" s="296" t="s">
        <v>428</v>
      </c>
      <c r="J136" s="296">
        <v>50</v>
      </c>
      <c r="K136" s="340"/>
    </row>
    <row r="137" spans="2:11" customFormat="1" ht="15" customHeight="1">
      <c r="B137" s="338"/>
      <c r="C137" s="296" t="s">
        <v>454</v>
      </c>
      <c r="D137" s="296"/>
      <c r="E137" s="296"/>
      <c r="F137" s="318" t="s">
        <v>432</v>
      </c>
      <c r="G137" s="296"/>
      <c r="H137" s="296" t="s">
        <v>479</v>
      </c>
      <c r="I137" s="296" t="s">
        <v>428</v>
      </c>
      <c r="J137" s="296">
        <v>255</v>
      </c>
      <c r="K137" s="340"/>
    </row>
    <row r="138" spans="2:11" customFormat="1" ht="15" customHeight="1">
      <c r="B138" s="338"/>
      <c r="C138" s="296" t="s">
        <v>456</v>
      </c>
      <c r="D138" s="296"/>
      <c r="E138" s="296"/>
      <c r="F138" s="318" t="s">
        <v>426</v>
      </c>
      <c r="G138" s="296"/>
      <c r="H138" s="296" t="s">
        <v>480</v>
      </c>
      <c r="I138" s="296" t="s">
        <v>458</v>
      </c>
      <c r="J138" s="296"/>
      <c r="K138" s="340"/>
    </row>
    <row r="139" spans="2:11" customFormat="1" ht="15" customHeight="1">
      <c r="B139" s="338"/>
      <c r="C139" s="296" t="s">
        <v>459</v>
      </c>
      <c r="D139" s="296"/>
      <c r="E139" s="296"/>
      <c r="F139" s="318" t="s">
        <v>426</v>
      </c>
      <c r="G139" s="296"/>
      <c r="H139" s="296" t="s">
        <v>481</v>
      </c>
      <c r="I139" s="296" t="s">
        <v>461</v>
      </c>
      <c r="J139" s="296"/>
      <c r="K139" s="340"/>
    </row>
    <row r="140" spans="2:11" customFormat="1" ht="15" customHeight="1">
      <c r="B140" s="338"/>
      <c r="C140" s="296" t="s">
        <v>462</v>
      </c>
      <c r="D140" s="296"/>
      <c r="E140" s="296"/>
      <c r="F140" s="318" t="s">
        <v>426</v>
      </c>
      <c r="G140" s="296"/>
      <c r="H140" s="296" t="s">
        <v>462</v>
      </c>
      <c r="I140" s="296" t="s">
        <v>461</v>
      </c>
      <c r="J140" s="296"/>
      <c r="K140" s="340"/>
    </row>
    <row r="141" spans="2:11" customFormat="1" ht="15" customHeight="1">
      <c r="B141" s="338"/>
      <c r="C141" s="296" t="s">
        <v>45</v>
      </c>
      <c r="D141" s="296"/>
      <c r="E141" s="296"/>
      <c r="F141" s="318" t="s">
        <v>426</v>
      </c>
      <c r="G141" s="296"/>
      <c r="H141" s="296" t="s">
        <v>482</v>
      </c>
      <c r="I141" s="296" t="s">
        <v>461</v>
      </c>
      <c r="J141" s="296"/>
      <c r="K141" s="340"/>
    </row>
    <row r="142" spans="2:11" customFormat="1" ht="15" customHeight="1">
      <c r="B142" s="338"/>
      <c r="C142" s="296" t="s">
        <v>483</v>
      </c>
      <c r="D142" s="296"/>
      <c r="E142" s="296"/>
      <c r="F142" s="318" t="s">
        <v>426</v>
      </c>
      <c r="G142" s="296"/>
      <c r="H142" s="296" t="s">
        <v>484</v>
      </c>
      <c r="I142" s="296" t="s">
        <v>461</v>
      </c>
      <c r="J142" s="296"/>
      <c r="K142" s="340"/>
    </row>
    <row r="143" spans="2:1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pans="2:11" customFormat="1" ht="18.75" customHeight="1">
      <c r="B144" s="294"/>
      <c r="C144" s="294"/>
      <c r="D144" s="294"/>
      <c r="E144" s="294"/>
      <c r="F144" s="330"/>
      <c r="G144" s="294"/>
      <c r="H144" s="294"/>
      <c r="I144" s="294"/>
      <c r="J144" s="294"/>
      <c r="K144" s="294"/>
    </row>
    <row r="145" spans="2:1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pans="2:1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pans="2:11" customFormat="1" ht="45" customHeight="1">
      <c r="B147" s="308"/>
      <c r="C147" s="309" t="s">
        <v>485</v>
      </c>
      <c r="D147" s="309"/>
      <c r="E147" s="309"/>
      <c r="F147" s="309"/>
      <c r="G147" s="309"/>
      <c r="H147" s="309"/>
      <c r="I147" s="309"/>
      <c r="J147" s="309"/>
      <c r="K147" s="310"/>
    </row>
    <row r="148" spans="2:11" customFormat="1" ht="17.25" customHeight="1">
      <c r="B148" s="308"/>
      <c r="C148" s="311" t="s">
        <v>420</v>
      </c>
      <c r="D148" s="311"/>
      <c r="E148" s="311"/>
      <c r="F148" s="311" t="s">
        <v>421</v>
      </c>
      <c r="G148" s="312"/>
      <c r="H148" s="311" t="s">
        <v>61</v>
      </c>
      <c r="I148" s="311" t="s">
        <v>64</v>
      </c>
      <c r="J148" s="311" t="s">
        <v>422</v>
      </c>
      <c r="K148" s="310"/>
    </row>
    <row r="149" spans="2:11" customFormat="1" ht="17.25" customHeight="1">
      <c r="B149" s="308"/>
      <c r="C149" s="313" t="s">
        <v>423</v>
      </c>
      <c r="D149" s="313"/>
      <c r="E149" s="313"/>
      <c r="F149" s="314" t="s">
        <v>424</v>
      </c>
      <c r="G149" s="315"/>
      <c r="H149" s="313"/>
      <c r="I149" s="313"/>
      <c r="J149" s="313" t="s">
        <v>425</v>
      </c>
      <c r="K149" s="310"/>
    </row>
    <row r="150" spans="2:11" customFormat="1" ht="5.25" customHeight="1">
      <c r="B150" s="319"/>
      <c r="C150" s="316"/>
      <c r="D150" s="316"/>
      <c r="E150" s="316"/>
      <c r="F150" s="316"/>
      <c r="G150" s="317"/>
      <c r="H150" s="316"/>
      <c r="I150" s="316"/>
      <c r="J150" s="316"/>
      <c r="K150" s="340"/>
    </row>
    <row r="151" spans="2:11" customFormat="1" ht="15" customHeight="1">
      <c r="B151" s="319"/>
      <c r="C151" s="344" t="s">
        <v>429</v>
      </c>
      <c r="D151" s="296"/>
      <c r="E151" s="296"/>
      <c r="F151" s="345" t="s">
        <v>426</v>
      </c>
      <c r="G151" s="296"/>
      <c r="H151" s="344" t="s">
        <v>466</v>
      </c>
      <c r="I151" s="344" t="s">
        <v>428</v>
      </c>
      <c r="J151" s="344">
        <v>120</v>
      </c>
      <c r="K151" s="340"/>
    </row>
    <row r="152" spans="2:11" customFormat="1" ht="15" customHeight="1">
      <c r="B152" s="319"/>
      <c r="C152" s="344" t="s">
        <v>475</v>
      </c>
      <c r="D152" s="296"/>
      <c r="E152" s="296"/>
      <c r="F152" s="345" t="s">
        <v>426</v>
      </c>
      <c r="G152" s="296"/>
      <c r="H152" s="344" t="s">
        <v>486</v>
      </c>
      <c r="I152" s="344" t="s">
        <v>428</v>
      </c>
      <c r="J152" s="344" t="s">
        <v>477</v>
      </c>
      <c r="K152" s="340"/>
    </row>
    <row r="153" spans="2:11" customFormat="1" ht="15" customHeight="1">
      <c r="B153" s="319"/>
      <c r="C153" s="344" t="s">
        <v>374</v>
      </c>
      <c r="D153" s="296"/>
      <c r="E153" s="296"/>
      <c r="F153" s="345" t="s">
        <v>426</v>
      </c>
      <c r="G153" s="296"/>
      <c r="H153" s="344" t="s">
        <v>487</v>
      </c>
      <c r="I153" s="344" t="s">
        <v>428</v>
      </c>
      <c r="J153" s="344" t="s">
        <v>477</v>
      </c>
      <c r="K153" s="340"/>
    </row>
    <row r="154" spans="2:11" customFormat="1" ht="15" customHeight="1">
      <c r="B154" s="319"/>
      <c r="C154" s="344" t="s">
        <v>431</v>
      </c>
      <c r="D154" s="296"/>
      <c r="E154" s="296"/>
      <c r="F154" s="345" t="s">
        <v>432</v>
      </c>
      <c r="G154" s="296"/>
      <c r="H154" s="344" t="s">
        <v>466</v>
      </c>
      <c r="I154" s="344" t="s">
        <v>428</v>
      </c>
      <c r="J154" s="344">
        <v>50</v>
      </c>
      <c r="K154" s="340"/>
    </row>
    <row r="155" spans="2:11" customFormat="1" ht="15" customHeight="1">
      <c r="B155" s="319"/>
      <c r="C155" s="344" t="s">
        <v>434</v>
      </c>
      <c r="D155" s="296"/>
      <c r="E155" s="296"/>
      <c r="F155" s="345" t="s">
        <v>426</v>
      </c>
      <c r="G155" s="296"/>
      <c r="H155" s="344" t="s">
        <v>466</v>
      </c>
      <c r="I155" s="344" t="s">
        <v>436</v>
      </c>
      <c r="J155" s="344"/>
      <c r="K155" s="340"/>
    </row>
    <row r="156" spans="2:11" customFormat="1" ht="15" customHeight="1">
      <c r="B156" s="319"/>
      <c r="C156" s="344" t="s">
        <v>445</v>
      </c>
      <c r="D156" s="296"/>
      <c r="E156" s="296"/>
      <c r="F156" s="345" t="s">
        <v>432</v>
      </c>
      <c r="G156" s="296"/>
      <c r="H156" s="344" t="s">
        <v>466</v>
      </c>
      <c r="I156" s="344" t="s">
        <v>428</v>
      </c>
      <c r="J156" s="344">
        <v>50</v>
      </c>
      <c r="K156" s="340"/>
    </row>
    <row r="157" spans="2:11" customFormat="1" ht="15" customHeight="1">
      <c r="B157" s="319"/>
      <c r="C157" s="344" t="s">
        <v>453</v>
      </c>
      <c r="D157" s="296"/>
      <c r="E157" s="296"/>
      <c r="F157" s="345" t="s">
        <v>432</v>
      </c>
      <c r="G157" s="296"/>
      <c r="H157" s="344" t="s">
        <v>466</v>
      </c>
      <c r="I157" s="344" t="s">
        <v>428</v>
      </c>
      <c r="J157" s="344">
        <v>50</v>
      </c>
      <c r="K157" s="340"/>
    </row>
    <row r="158" spans="2:11" customFormat="1" ht="15" customHeight="1">
      <c r="B158" s="319"/>
      <c r="C158" s="344" t="s">
        <v>451</v>
      </c>
      <c r="D158" s="296"/>
      <c r="E158" s="296"/>
      <c r="F158" s="345" t="s">
        <v>432</v>
      </c>
      <c r="G158" s="296"/>
      <c r="H158" s="344" t="s">
        <v>466</v>
      </c>
      <c r="I158" s="344" t="s">
        <v>428</v>
      </c>
      <c r="J158" s="344">
        <v>50</v>
      </c>
      <c r="K158" s="340"/>
    </row>
    <row r="159" spans="2:11" customFormat="1" ht="15" customHeight="1">
      <c r="B159" s="319"/>
      <c r="C159" s="344" t="s">
        <v>100</v>
      </c>
      <c r="D159" s="296"/>
      <c r="E159" s="296"/>
      <c r="F159" s="345" t="s">
        <v>426</v>
      </c>
      <c r="G159" s="296"/>
      <c r="H159" s="344" t="s">
        <v>488</v>
      </c>
      <c r="I159" s="344" t="s">
        <v>428</v>
      </c>
      <c r="J159" s="344" t="s">
        <v>489</v>
      </c>
      <c r="K159" s="340"/>
    </row>
    <row r="160" spans="2:11" customFormat="1" ht="15" customHeight="1">
      <c r="B160" s="319"/>
      <c r="C160" s="344" t="s">
        <v>490</v>
      </c>
      <c r="D160" s="296"/>
      <c r="E160" s="296"/>
      <c r="F160" s="345" t="s">
        <v>426</v>
      </c>
      <c r="G160" s="296"/>
      <c r="H160" s="344" t="s">
        <v>491</v>
      </c>
      <c r="I160" s="344" t="s">
        <v>461</v>
      </c>
      <c r="J160" s="344"/>
      <c r="K160" s="340"/>
    </row>
    <row r="161" spans="2:11" customFormat="1" ht="15" customHeight="1">
      <c r="B161" s="346"/>
      <c r="C161" s="328"/>
      <c r="D161" s="328"/>
      <c r="E161" s="328"/>
      <c r="F161" s="328"/>
      <c r="G161" s="328"/>
      <c r="H161" s="328"/>
      <c r="I161" s="328"/>
      <c r="J161" s="328"/>
      <c r="K161" s="347"/>
    </row>
    <row r="162" spans="2:11" customFormat="1" ht="18.75" customHeight="1">
      <c r="B162" s="294"/>
      <c r="C162" s="296"/>
      <c r="D162" s="296"/>
      <c r="E162" s="296"/>
      <c r="F162" s="318"/>
      <c r="G162" s="296"/>
      <c r="H162" s="296"/>
      <c r="I162" s="296"/>
      <c r="J162" s="296"/>
      <c r="K162" s="294"/>
    </row>
    <row r="163" spans="2:1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pans="2:1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pans="2:11" customFormat="1" ht="45" customHeight="1">
      <c r="B165" s="284"/>
      <c r="C165" s="285" t="s">
        <v>492</v>
      </c>
      <c r="D165" s="285"/>
      <c r="E165" s="285"/>
      <c r="F165" s="285"/>
      <c r="G165" s="285"/>
      <c r="H165" s="285"/>
      <c r="I165" s="285"/>
      <c r="J165" s="285"/>
      <c r="K165" s="286"/>
    </row>
    <row r="166" spans="2:11" customFormat="1" ht="17.25" customHeight="1">
      <c r="B166" s="284"/>
      <c r="C166" s="311" t="s">
        <v>420</v>
      </c>
      <c r="D166" s="311"/>
      <c r="E166" s="311"/>
      <c r="F166" s="311" t="s">
        <v>421</v>
      </c>
      <c r="G166" s="348"/>
      <c r="H166" s="349" t="s">
        <v>61</v>
      </c>
      <c r="I166" s="349" t="s">
        <v>64</v>
      </c>
      <c r="J166" s="311" t="s">
        <v>422</v>
      </c>
      <c r="K166" s="286"/>
    </row>
    <row r="167" spans="2:11" customFormat="1" ht="17.25" customHeight="1">
      <c r="B167" s="288"/>
      <c r="C167" s="313" t="s">
        <v>423</v>
      </c>
      <c r="D167" s="313"/>
      <c r="E167" s="313"/>
      <c r="F167" s="314" t="s">
        <v>424</v>
      </c>
      <c r="G167" s="350"/>
      <c r="H167" s="351"/>
      <c r="I167" s="351"/>
      <c r="J167" s="313" t="s">
        <v>425</v>
      </c>
      <c r="K167" s="290"/>
    </row>
    <row r="168" spans="2:11" customFormat="1" ht="5.25" customHeight="1">
      <c r="B168" s="319"/>
      <c r="C168" s="316"/>
      <c r="D168" s="316"/>
      <c r="E168" s="316"/>
      <c r="F168" s="316"/>
      <c r="G168" s="317"/>
      <c r="H168" s="316"/>
      <c r="I168" s="316"/>
      <c r="J168" s="316"/>
      <c r="K168" s="340"/>
    </row>
    <row r="169" spans="2:11" customFormat="1" ht="15" customHeight="1">
      <c r="B169" s="319"/>
      <c r="C169" s="296" t="s">
        <v>429</v>
      </c>
      <c r="D169" s="296"/>
      <c r="E169" s="296"/>
      <c r="F169" s="318" t="s">
        <v>426</v>
      </c>
      <c r="G169" s="296"/>
      <c r="H169" s="296" t="s">
        <v>466</v>
      </c>
      <c r="I169" s="296" t="s">
        <v>428</v>
      </c>
      <c r="J169" s="296">
        <v>120</v>
      </c>
      <c r="K169" s="340"/>
    </row>
    <row r="170" spans="2:11" customFormat="1" ht="15" customHeight="1">
      <c r="B170" s="319"/>
      <c r="C170" s="296" t="s">
        <v>475</v>
      </c>
      <c r="D170" s="296"/>
      <c r="E170" s="296"/>
      <c r="F170" s="318" t="s">
        <v>426</v>
      </c>
      <c r="G170" s="296"/>
      <c r="H170" s="296" t="s">
        <v>476</v>
      </c>
      <c r="I170" s="296" t="s">
        <v>428</v>
      </c>
      <c r="J170" s="296" t="s">
        <v>477</v>
      </c>
      <c r="K170" s="340"/>
    </row>
    <row r="171" spans="2:11" customFormat="1" ht="15" customHeight="1">
      <c r="B171" s="319"/>
      <c r="C171" s="296" t="s">
        <v>374</v>
      </c>
      <c r="D171" s="296"/>
      <c r="E171" s="296"/>
      <c r="F171" s="318" t="s">
        <v>426</v>
      </c>
      <c r="G171" s="296"/>
      <c r="H171" s="296" t="s">
        <v>493</v>
      </c>
      <c r="I171" s="296" t="s">
        <v>428</v>
      </c>
      <c r="J171" s="296" t="s">
        <v>477</v>
      </c>
      <c r="K171" s="340"/>
    </row>
    <row r="172" spans="2:11" customFormat="1" ht="15" customHeight="1">
      <c r="B172" s="319"/>
      <c r="C172" s="296" t="s">
        <v>431</v>
      </c>
      <c r="D172" s="296"/>
      <c r="E172" s="296"/>
      <c r="F172" s="318" t="s">
        <v>432</v>
      </c>
      <c r="G172" s="296"/>
      <c r="H172" s="296" t="s">
        <v>493</v>
      </c>
      <c r="I172" s="296" t="s">
        <v>428</v>
      </c>
      <c r="J172" s="296">
        <v>50</v>
      </c>
      <c r="K172" s="340"/>
    </row>
    <row r="173" spans="2:11" customFormat="1" ht="15" customHeight="1">
      <c r="B173" s="319"/>
      <c r="C173" s="296" t="s">
        <v>434</v>
      </c>
      <c r="D173" s="296"/>
      <c r="E173" s="296"/>
      <c r="F173" s="318" t="s">
        <v>426</v>
      </c>
      <c r="G173" s="296"/>
      <c r="H173" s="296" t="s">
        <v>493</v>
      </c>
      <c r="I173" s="296" t="s">
        <v>436</v>
      </c>
      <c r="J173" s="296"/>
      <c r="K173" s="340"/>
    </row>
    <row r="174" spans="2:11" customFormat="1" ht="15" customHeight="1">
      <c r="B174" s="319"/>
      <c r="C174" s="296" t="s">
        <v>445</v>
      </c>
      <c r="D174" s="296"/>
      <c r="E174" s="296"/>
      <c r="F174" s="318" t="s">
        <v>432</v>
      </c>
      <c r="G174" s="296"/>
      <c r="H174" s="296" t="s">
        <v>493</v>
      </c>
      <c r="I174" s="296" t="s">
        <v>428</v>
      </c>
      <c r="J174" s="296">
        <v>50</v>
      </c>
      <c r="K174" s="340"/>
    </row>
    <row r="175" spans="2:11" customFormat="1" ht="15" customHeight="1">
      <c r="B175" s="319"/>
      <c r="C175" s="296" t="s">
        <v>453</v>
      </c>
      <c r="D175" s="296"/>
      <c r="E175" s="296"/>
      <c r="F175" s="318" t="s">
        <v>432</v>
      </c>
      <c r="G175" s="296"/>
      <c r="H175" s="296" t="s">
        <v>493</v>
      </c>
      <c r="I175" s="296" t="s">
        <v>428</v>
      </c>
      <c r="J175" s="296">
        <v>50</v>
      </c>
      <c r="K175" s="340"/>
    </row>
    <row r="176" spans="2:11" customFormat="1" ht="15" customHeight="1">
      <c r="B176" s="319"/>
      <c r="C176" s="296" t="s">
        <v>451</v>
      </c>
      <c r="D176" s="296"/>
      <c r="E176" s="296"/>
      <c r="F176" s="318" t="s">
        <v>432</v>
      </c>
      <c r="G176" s="296"/>
      <c r="H176" s="296" t="s">
        <v>493</v>
      </c>
      <c r="I176" s="296" t="s">
        <v>428</v>
      </c>
      <c r="J176" s="296">
        <v>50</v>
      </c>
      <c r="K176" s="340"/>
    </row>
    <row r="177" spans="2:11" customFormat="1" ht="15" customHeight="1">
      <c r="B177" s="319"/>
      <c r="C177" s="296" t="s">
        <v>112</v>
      </c>
      <c r="D177" s="296"/>
      <c r="E177" s="296"/>
      <c r="F177" s="318" t="s">
        <v>426</v>
      </c>
      <c r="G177" s="296"/>
      <c r="H177" s="296" t="s">
        <v>494</v>
      </c>
      <c r="I177" s="296" t="s">
        <v>495</v>
      </c>
      <c r="J177" s="296"/>
      <c r="K177" s="340"/>
    </row>
    <row r="178" spans="2:11" customFormat="1" ht="15" customHeight="1">
      <c r="B178" s="319"/>
      <c r="C178" s="296" t="s">
        <v>64</v>
      </c>
      <c r="D178" s="296"/>
      <c r="E178" s="296"/>
      <c r="F178" s="318" t="s">
        <v>426</v>
      </c>
      <c r="G178" s="296"/>
      <c r="H178" s="296" t="s">
        <v>496</v>
      </c>
      <c r="I178" s="296" t="s">
        <v>497</v>
      </c>
      <c r="J178" s="296">
        <v>1</v>
      </c>
      <c r="K178" s="340"/>
    </row>
    <row r="179" spans="2:11" customFormat="1" ht="15" customHeight="1">
      <c r="B179" s="319"/>
      <c r="C179" s="296" t="s">
        <v>60</v>
      </c>
      <c r="D179" s="296"/>
      <c r="E179" s="296"/>
      <c r="F179" s="318" t="s">
        <v>426</v>
      </c>
      <c r="G179" s="296"/>
      <c r="H179" s="296" t="s">
        <v>498</v>
      </c>
      <c r="I179" s="296" t="s">
        <v>428</v>
      </c>
      <c r="J179" s="296">
        <v>20</v>
      </c>
      <c r="K179" s="340"/>
    </row>
    <row r="180" spans="2:11" customFormat="1" ht="15" customHeight="1">
      <c r="B180" s="319"/>
      <c r="C180" s="296" t="s">
        <v>61</v>
      </c>
      <c r="D180" s="296"/>
      <c r="E180" s="296"/>
      <c r="F180" s="318" t="s">
        <v>426</v>
      </c>
      <c r="G180" s="296"/>
      <c r="H180" s="296" t="s">
        <v>499</v>
      </c>
      <c r="I180" s="296" t="s">
        <v>428</v>
      </c>
      <c r="J180" s="296">
        <v>255</v>
      </c>
      <c r="K180" s="340"/>
    </row>
    <row r="181" spans="2:11" customFormat="1" ht="15" customHeight="1">
      <c r="B181" s="319"/>
      <c r="C181" s="296" t="s">
        <v>113</v>
      </c>
      <c r="D181" s="296"/>
      <c r="E181" s="296"/>
      <c r="F181" s="318" t="s">
        <v>426</v>
      </c>
      <c r="G181" s="296"/>
      <c r="H181" s="296" t="s">
        <v>390</v>
      </c>
      <c r="I181" s="296" t="s">
        <v>428</v>
      </c>
      <c r="J181" s="296">
        <v>10</v>
      </c>
      <c r="K181" s="340"/>
    </row>
    <row r="182" spans="2:11" customFormat="1" ht="15" customHeight="1">
      <c r="B182" s="319"/>
      <c r="C182" s="296" t="s">
        <v>114</v>
      </c>
      <c r="D182" s="296"/>
      <c r="E182" s="296"/>
      <c r="F182" s="318" t="s">
        <v>426</v>
      </c>
      <c r="G182" s="296"/>
      <c r="H182" s="296" t="s">
        <v>500</v>
      </c>
      <c r="I182" s="296" t="s">
        <v>461</v>
      </c>
      <c r="J182" s="296"/>
      <c r="K182" s="340"/>
    </row>
    <row r="183" spans="2:11" customFormat="1" ht="15" customHeight="1">
      <c r="B183" s="319"/>
      <c r="C183" s="296" t="s">
        <v>501</v>
      </c>
      <c r="D183" s="296"/>
      <c r="E183" s="296"/>
      <c r="F183" s="318" t="s">
        <v>426</v>
      </c>
      <c r="G183" s="296"/>
      <c r="H183" s="296" t="s">
        <v>502</v>
      </c>
      <c r="I183" s="296" t="s">
        <v>461</v>
      </c>
      <c r="J183" s="296"/>
      <c r="K183" s="340"/>
    </row>
    <row r="184" spans="2:11" customFormat="1" ht="15" customHeight="1">
      <c r="B184" s="319"/>
      <c r="C184" s="296" t="s">
        <v>490</v>
      </c>
      <c r="D184" s="296"/>
      <c r="E184" s="296"/>
      <c r="F184" s="318" t="s">
        <v>426</v>
      </c>
      <c r="G184" s="296"/>
      <c r="H184" s="296" t="s">
        <v>503</v>
      </c>
      <c r="I184" s="296" t="s">
        <v>461</v>
      </c>
      <c r="J184" s="296"/>
      <c r="K184" s="340"/>
    </row>
    <row r="185" spans="2:11" customFormat="1" ht="15" customHeight="1">
      <c r="B185" s="319"/>
      <c r="C185" s="296" t="s">
        <v>116</v>
      </c>
      <c r="D185" s="296"/>
      <c r="E185" s="296"/>
      <c r="F185" s="318" t="s">
        <v>432</v>
      </c>
      <c r="G185" s="296"/>
      <c r="H185" s="296" t="s">
        <v>504</v>
      </c>
      <c r="I185" s="296" t="s">
        <v>428</v>
      </c>
      <c r="J185" s="296">
        <v>50</v>
      </c>
      <c r="K185" s="340"/>
    </row>
    <row r="186" spans="2:11" customFormat="1" ht="15" customHeight="1">
      <c r="B186" s="319"/>
      <c r="C186" s="296" t="s">
        <v>505</v>
      </c>
      <c r="D186" s="296"/>
      <c r="E186" s="296"/>
      <c r="F186" s="318" t="s">
        <v>432</v>
      </c>
      <c r="G186" s="296"/>
      <c r="H186" s="296" t="s">
        <v>506</v>
      </c>
      <c r="I186" s="296" t="s">
        <v>507</v>
      </c>
      <c r="J186" s="296"/>
      <c r="K186" s="340"/>
    </row>
    <row r="187" spans="2:11" customFormat="1" ht="15" customHeight="1">
      <c r="B187" s="319"/>
      <c r="C187" s="296" t="s">
        <v>508</v>
      </c>
      <c r="D187" s="296"/>
      <c r="E187" s="296"/>
      <c r="F187" s="318" t="s">
        <v>432</v>
      </c>
      <c r="G187" s="296"/>
      <c r="H187" s="296" t="s">
        <v>509</v>
      </c>
      <c r="I187" s="296" t="s">
        <v>507</v>
      </c>
      <c r="J187" s="296"/>
      <c r="K187" s="340"/>
    </row>
    <row r="188" spans="2:11" customFormat="1" ht="15" customHeight="1">
      <c r="B188" s="319"/>
      <c r="C188" s="296" t="s">
        <v>510</v>
      </c>
      <c r="D188" s="296"/>
      <c r="E188" s="296"/>
      <c r="F188" s="318" t="s">
        <v>432</v>
      </c>
      <c r="G188" s="296"/>
      <c r="H188" s="296" t="s">
        <v>511</v>
      </c>
      <c r="I188" s="296" t="s">
        <v>507</v>
      </c>
      <c r="J188" s="296"/>
      <c r="K188" s="340"/>
    </row>
    <row r="189" spans="2:11" customFormat="1" ht="15" customHeight="1">
      <c r="B189" s="319"/>
      <c r="C189" s="352" t="s">
        <v>512</v>
      </c>
      <c r="D189" s="296"/>
      <c r="E189" s="296"/>
      <c r="F189" s="318" t="s">
        <v>432</v>
      </c>
      <c r="G189" s="296"/>
      <c r="H189" s="296" t="s">
        <v>513</v>
      </c>
      <c r="I189" s="296" t="s">
        <v>514</v>
      </c>
      <c r="J189" s="353" t="s">
        <v>515</v>
      </c>
      <c r="K189" s="340"/>
    </row>
    <row r="190" spans="2:11" customFormat="1" ht="15" customHeight="1">
      <c r="B190" s="319"/>
      <c r="C190" s="303" t="s">
        <v>49</v>
      </c>
      <c r="D190" s="296"/>
      <c r="E190" s="296"/>
      <c r="F190" s="318" t="s">
        <v>426</v>
      </c>
      <c r="G190" s="296"/>
      <c r="H190" s="294" t="s">
        <v>516</v>
      </c>
      <c r="I190" s="296" t="s">
        <v>517</v>
      </c>
      <c r="J190" s="296"/>
      <c r="K190" s="340"/>
    </row>
    <row r="191" spans="2:11" customFormat="1" ht="15" customHeight="1">
      <c r="B191" s="319"/>
      <c r="C191" s="303" t="s">
        <v>518</v>
      </c>
      <c r="D191" s="296"/>
      <c r="E191" s="296"/>
      <c r="F191" s="318" t="s">
        <v>426</v>
      </c>
      <c r="G191" s="296"/>
      <c r="H191" s="296" t="s">
        <v>519</v>
      </c>
      <c r="I191" s="296" t="s">
        <v>461</v>
      </c>
      <c r="J191" s="296"/>
      <c r="K191" s="340"/>
    </row>
    <row r="192" spans="2:11" customFormat="1" ht="15" customHeight="1">
      <c r="B192" s="319"/>
      <c r="C192" s="303" t="s">
        <v>520</v>
      </c>
      <c r="D192" s="296"/>
      <c r="E192" s="296"/>
      <c r="F192" s="318" t="s">
        <v>426</v>
      </c>
      <c r="G192" s="296"/>
      <c r="H192" s="296" t="s">
        <v>521</v>
      </c>
      <c r="I192" s="296" t="s">
        <v>461</v>
      </c>
      <c r="J192" s="296"/>
      <c r="K192" s="340"/>
    </row>
    <row r="193" spans="2:11" customFormat="1" ht="15" customHeight="1">
      <c r="B193" s="319"/>
      <c r="C193" s="303" t="s">
        <v>522</v>
      </c>
      <c r="D193" s="296"/>
      <c r="E193" s="296"/>
      <c r="F193" s="318" t="s">
        <v>432</v>
      </c>
      <c r="G193" s="296"/>
      <c r="H193" s="296" t="s">
        <v>523</v>
      </c>
      <c r="I193" s="296" t="s">
        <v>461</v>
      </c>
      <c r="J193" s="296"/>
      <c r="K193" s="340"/>
    </row>
    <row r="194" spans="2:11" customFormat="1" ht="15" customHeight="1">
      <c r="B194" s="346"/>
      <c r="C194" s="354"/>
      <c r="D194" s="328"/>
      <c r="E194" s="328"/>
      <c r="F194" s="328"/>
      <c r="G194" s="328"/>
      <c r="H194" s="328"/>
      <c r="I194" s="328"/>
      <c r="J194" s="328"/>
      <c r="K194" s="347"/>
    </row>
    <row r="195" spans="2:11" customFormat="1" ht="18.75" customHeight="1">
      <c r="B195" s="294"/>
      <c r="C195" s="296"/>
      <c r="D195" s="296"/>
      <c r="E195" s="296"/>
      <c r="F195" s="318"/>
      <c r="G195" s="296"/>
      <c r="H195" s="296"/>
      <c r="I195" s="296"/>
      <c r="J195" s="296"/>
      <c r="K195" s="294"/>
    </row>
    <row r="196" spans="2:11" customFormat="1" ht="18.75" customHeight="1">
      <c r="B196" s="294"/>
      <c r="C196" s="296"/>
      <c r="D196" s="296"/>
      <c r="E196" s="296"/>
      <c r="F196" s="318"/>
      <c r="G196" s="296"/>
      <c r="H196" s="296"/>
      <c r="I196" s="296"/>
      <c r="J196" s="296"/>
      <c r="K196" s="294"/>
    </row>
    <row r="197" spans="2:1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pans="2:1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pans="2:11" customFormat="1" ht="21">
      <c r="B199" s="284"/>
      <c r="C199" s="285" t="s">
        <v>524</v>
      </c>
      <c r="D199" s="285"/>
      <c r="E199" s="285"/>
      <c r="F199" s="285"/>
      <c r="G199" s="285"/>
      <c r="H199" s="285"/>
      <c r="I199" s="285"/>
      <c r="J199" s="285"/>
      <c r="K199" s="286"/>
    </row>
    <row r="200" spans="2:11" customFormat="1" ht="25.5" customHeight="1">
      <c r="B200" s="284"/>
      <c r="C200" s="355" t="s">
        <v>525</v>
      </c>
      <c r="D200" s="355"/>
      <c r="E200" s="355"/>
      <c r="F200" s="355" t="s">
        <v>526</v>
      </c>
      <c r="G200" s="356"/>
      <c r="H200" s="357" t="s">
        <v>527</v>
      </c>
      <c r="I200" s="357"/>
      <c r="J200" s="357"/>
      <c r="K200" s="286"/>
    </row>
    <row r="201" spans="2:11" customFormat="1" ht="5.25" customHeight="1">
      <c r="B201" s="319"/>
      <c r="C201" s="316"/>
      <c r="D201" s="316"/>
      <c r="E201" s="316"/>
      <c r="F201" s="316"/>
      <c r="G201" s="296"/>
      <c r="H201" s="316"/>
      <c r="I201" s="316"/>
      <c r="J201" s="316"/>
      <c r="K201" s="340"/>
    </row>
    <row r="202" spans="2:11" customFormat="1" ht="15" customHeight="1">
      <c r="B202" s="319"/>
      <c r="C202" s="296" t="s">
        <v>517</v>
      </c>
      <c r="D202" s="296"/>
      <c r="E202" s="296"/>
      <c r="F202" s="318" t="s">
        <v>50</v>
      </c>
      <c r="G202" s="296"/>
      <c r="H202" s="358" t="s">
        <v>528</v>
      </c>
      <c r="I202" s="358"/>
      <c r="J202" s="358"/>
      <c r="K202" s="340"/>
    </row>
    <row r="203" spans="2:11" customFormat="1" ht="15" customHeight="1">
      <c r="B203" s="319"/>
      <c r="C203" s="325"/>
      <c r="D203" s="296"/>
      <c r="E203" s="296"/>
      <c r="F203" s="318" t="s">
        <v>51</v>
      </c>
      <c r="G203" s="296"/>
      <c r="H203" s="358" t="s">
        <v>529</v>
      </c>
      <c r="I203" s="358"/>
      <c r="J203" s="358"/>
      <c r="K203" s="340"/>
    </row>
    <row r="204" spans="2:11" customFormat="1" ht="15" customHeight="1">
      <c r="B204" s="319"/>
      <c r="C204" s="325"/>
      <c r="D204" s="296"/>
      <c r="E204" s="296"/>
      <c r="F204" s="318" t="s">
        <v>54</v>
      </c>
      <c r="G204" s="296"/>
      <c r="H204" s="358" t="s">
        <v>530</v>
      </c>
      <c r="I204" s="358"/>
      <c r="J204" s="358"/>
      <c r="K204" s="340"/>
    </row>
    <row r="205" spans="2:11" customFormat="1" ht="15" customHeight="1">
      <c r="B205" s="319"/>
      <c r="C205" s="296"/>
      <c r="D205" s="296"/>
      <c r="E205" s="296"/>
      <c r="F205" s="318" t="s">
        <v>52</v>
      </c>
      <c r="G205" s="296"/>
      <c r="H205" s="358" t="s">
        <v>531</v>
      </c>
      <c r="I205" s="358"/>
      <c r="J205" s="358"/>
      <c r="K205" s="340"/>
    </row>
    <row r="206" spans="2:11" customFormat="1" ht="15" customHeight="1">
      <c r="B206" s="319"/>
      <c r="C206" s="296"/>
      <c r="D206" s="296"/>
      <c r="E206" s="296"/>
      <c r="F206" s="318" t="s">
        <v>53</v>
      </c>
      <c r="G206" s="296"/>
      <c r="H206" s="358" t="s">
        <v>532</v>
      </c>
      <c r="I206" s="358"/>
      <c r="J206" s="358"/>
      <c r="K206" s="340"/>
    </row>
    <row r="207" spans="2:11" customFormat="1" ht="15" customHeight="1">
      <c r="B207" s="319"/>
      <c r="C207" s="296"/>
      <c r="D207" s="296"/>
      <c r="E207" s="296"/>
      <c r="F207" s="318"/>
      <c r="G207" s="296"/>
      <c r="H207" s="296"/>
      <c r="I207" s="296"/>
      <c r="J207" s="296"/>
      <c r="K207" s="340"/>
    </row>
    <row r="208" spans="2:11" customFormat="1" ht="15" customHeight="1">
      <c r="B208" s="319"/>
      <c r="C208" s="296" t="s">
        <v>473</v>
      </c>
      <c r="D208" s="296"/>
      <c r="E208" s="296"/>
      <c r="F208" s="318" t="s">
        <v>86</v>
      </c>
      <c r="G208" s="296"/>
      <c r="H208" s="358" t="s">
        <v>533</v>
      </c>
      <c r="I208" s="358"/>
      <c r="J208" s="358"/>
      <c r="K208" s="340"/>
    </row>
    <row r="209" spans="2:11" customFormat="1" ht="15" customHeight="1">
      <c r="B209" s="319"/>
      <c r="C209" s="325"/>
      <c r="D209" s="296"/>
      <c r="E209" s="296"/>
      <c r="F209" s="318" t="s">
        <v>370</v>
      </c>
      <c r="G209" s="296"/>
      <c r="H209" s="358" t="s">
        <v>371</v>
      </c>
      <c r="I209" s="358"/>
      <c r="J209" s="358"/>
      <c r="K209" s="340"/>
    </row>
    <row r="210" spans="2:11" customFormat="1" ht="15" customHeight="1">
      <c r="B210" s="319"/>
      <c r="C210" s="296"/>
      <c r="D210" s="296"/>
      <c r="E210" s="296"/>
      <c r="F210" s="318" t="s">
        <v>368</v>
      </c>
      <c r="G210" s="296"/>
      <c r="H210" s="358" t="s">
        <v>534</v>
      </c>
      <c r="I210" s="358"/>
      <c r="J210" s="358"/>
      <c r="K210" s="340"/>
    </row>
    <row r="211" spans="2:11" customFormat="1" ht="15" customHeight="1">
      <c r="B211" s="359"/>
      <c r="C211" s="325"/>
      <c r="D211" s="325"/>
      <c r="E211" s="325"/>
      <c r="F211" s="318" t="s">
        <v>93</v>
      </c>
      <c r="G211" s="303"/>
      <c r="H211" s="360" t="s">
        <v>94</v>
      </c>
      <c r="I211" s="360"/>
      <c r="J211" s="360"/>
      <c r="K211" s="361"/>
    </row>
    <row r="212" spans="2:11" customFormat="1" ht="15" customHeight="1">
      <c r="B212" s="359"/>
      <c r="C212" s="325"/>
      <c r="D212" s="325"/>
      <c r="E212" s="325"/>
      <c r="F212" s="318" t="s">
        <v>372</v>
      </c>
      <c r="G212" s="303"/>
      <c r="H212" s="360" t="s">
        <v>535</v>
      </c>
      <c r="I212" s="360"/>
      <c r="J212" s="360"/>
      <c r="K212" s="361"/>
    </row>
    <row r="213" spans="2:11" customFormat="1" ht="15" customHeight="1">
      <c r="B213" s="359"/>
      <c r="C213" s="325"/>
      <c r="D213" s="325"/>
      <c r="E213" s="325"/>
      <c r="F213" s="362"/>
      <c r="G213" s="303"/>
      <c r="H213" s="363"/>
      <c r="I213" s="363"/>
      <c r="J213" s="363"/>
      <c r="K213" s="361"/>
    </row>
    <row r="214" spans="2:11" customFormat="1" ht="15" customHeight="1">
      <c r="B214" s="359"/>
      <c r="C214" s="296" t="s">
        <v>497</v>
      </c>
      <c r="D214" s="325"/>
      <c r="E214" s="325"/>
      <c r="F214" s="318">
        <v>1</v>
      </c>
      <c r="G214" s="303"/>
      <c r="H214" s="360" t="s">
        <v>536</v>
      </c>
      <c r="I214" s="360"/>
      <c r="J214" s="360"/>
      <c r="K214" s="361"/>
    </row>
    <row r="215" spans="2:11" customFormat="1" ht="15" customHeight="1">
      <c r="B215" s="359"/>
      <c r="C215" s="325"/>
      <c r="D215" s="325"/>
      <c r="E215" s="325"/>
      <c r="F215" s="318">
        <v>2</v>
      </c>
      <c r="G215" s="303"/>
      <c r="H215" s="360" t="s">
        <v>537</v>
      </c>
      <c r="I215" s="360"/>
      <c r="J215" s="360"/>
      <c r="K215" s="361"/>
    </row>
    <row r="216" spans="2:11" customFormat="1" ht="15" customHeight="1">
      <c r="B216" s="359"/>
      <c r="C216" s="325"/>
      <c r="D216" s="325"/>
      <c r="E216" s="325"/>
      <c r="F216" s="318">
        <v>3</v>
      </c>
      <c r="G216" s="303"/>
      <c r="H216" s="360" t="s">
        <v>538</v>
      </c>
      <c r="I216" s="360"/>
      <c r="J216" s="360"/>
      <c r="K216" s="361"/>
    </row>
    <row r="217" spans="2:11" customFormat="1" ht="15" customHeight="1">
      <c r="B217" s="359"/>
      <c r="C217" s="325"/>
      <c r="D217" s="325"/>
      <c r="E217" s="325"/>
      <c r="F217" s="318">
        <v>4</v>
      </c>
      <c r="G217" s="303"/>
      <c r="H217" s="360" t="s">
        <v>539</v>
      </c>
      <c r="I217" s="360"/>
      <c r="J217" s="360"/>
      <c r="K217" s="361"/>
    </row>
    <row r="218" spans="2:1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formatCells="0" formatColumns="0" formatRows="0" insertColumns="0" insertRows="0" insertHyperlinks="0" deleteColumns="0" deleteRows="0" sort="0" autoFilter="0" pivotTables="0"/>
  <mergeCells count="77">
    <mergeCell ref="H212:J212"/>
    <mergeCell ref="H214:J214"/>
    <mergeCell ref="H215:J215"/>
    <mergeCell ref="H216:J216"/>
    <mergeCell ref="H217:J217"/>
    <mergeCell ref="H205:J205"/>
    <mergeCell ref="H206:J206"/>
    <mergeCell ref="H208:J208"/>
    <mergeCell ref="H209:J209"/>
    <mergeCell ref="H210:J210"/>
    <mergeCell ref="H211:J211"/>
    <mergeCell ref="C165:J165"/>
    <mergeCell ref="C199:J199"/>
    <mergeCell ref="H200:J200"/>
    <mergeCell ref="H202:J202"/>
    <mergeCell ref="H203:J203"/>
    <mergeCell ref="H204:J204"/>
    <mergeCell ref="D69:J69"/>
    <mergeCell ref="D70:J70"/>
    <mergeCell ref="C75:J75"/>
    <mergeCell ref="C102:J102"/>
    <mergeCell ref="C122:J122"/>
    <mergeCell ref="C147:J147"/>
    <mergeCell ref="D62:J62"/>
    <mergeCell ref="D63:J63"/>
    <mergeCell ref="D65:J65"/>
    <mergeCell ref="D66:J66"/>
    <mergeCell ref="D67:J67"/>
    <mergeCell ref="D68:J68"/>
    <mergeCell ref="C55:J55"/>
    <mergeCell ref="C57:J57"/>
    <mergeCell ref="D58:J58"/>
    <mergeCell ref="D59:J59"/>
    <mergeCell ref="D60:J60"/>
    <mergeCell ref="D61:J61"/>
    <mergeCell ref="E48:J48"/>
    <mergeCell ref="E49:J49"/>
    <mergeCell ref="E50:J50"/>
    <mergeCell ref="D51:J51"/>
    <mergeCell ref="C52:J52"/>
    <mergeCell ref="C54:J54"/>
    <mergeCell ref="G41:J41"/>
    <mergeCell ref="G42:J42"/>
    <mergeCell ref="G43:J43"/>
    <mergeCell ref="G44:J44"/>
    <mergeCell ref="G45:J45"/>
    <mergeCell ref="D47:J47"/>
    <mergeCell ref="D35:J35"/>
    <mergeCell ref="G36:J36"/>
    <mergeCell ref="G37:J37"/>
    <mergeCell ref="G38:J38"/>
    <mergeCell ref="G39:J39"/>
    <mergeCell ref="G40:J40"/>
    <mergeCell ref="D27:J27"/>
    <mergeCell ref="D28:J28"/>
    <mergeCell ref="D30:J30"/>
    <mergeCell ref="D31:J31"/>
    <mergeCell ref="D33:J33"/>
    <mergeCell ref="D34:J34"/>
    <mergeCell ref="F20:J20"/>
    <mergeCell ref="F21:J21"/>
    <mergeCell ref="F22:J22"/>
    <mergeCell ref="F23:J23"/>
    <mergeCell ref="C25:J25"/>
    <mergeCell ref="C26:J26"/>
    <mergeCell ref="D11:J11"/>
    <mergeCell ref="D15:J15"/>
    <mergeCell ref="D16:J16"/>
    <mergeCell ref="D17:J17"/>
    <mergeCell ref="F18:J18"/>
    <mergeCell ref="F19:J19"/>
    <mergeCell ref="C3:J3"/>
    <mergeCell ref="C4:J4"/>
    <mergeCell ref="C6:J6"/>
    <mergeCell ref="C7:J7"/>
    <mergeCell ref="C9:J9"/>
    <mergeCell ref="D10:J10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SO102 - Vybudování přístu...</vt:lpstr>
      <vt:lpstr>VON - Vedlejší a ostatní ...</vt:lpstr>
      <vt:lpstr>Pokyny pro vyplnění</vt:lpstr>
      <vt:lpstr>'Rekapitulace stavby'!Názvy_tisku</vt:lpstr>
      <vt:lpstr>'SO102 - Vybudování přístu...'!Názvy_tisku</vt:lpstr>
      <vt:lpstr>'VON - Vedlejší a ostatní ...'!Názvy_tisku</vt:lpstr>
      <vt:lpstr>'Pokyny pro vyplnění'!Oblast_tisku</vt:lpstr>
      <vt:lpstr>'Rekapitulace stavby'!Oblast_tisku</vt:lpstr>
      <vt:lpstr>'SO102 - Vybudování přístu...'!Oblast_tisku</vt:lpstr>
      <vt:lpstr>'VON - Vedlejší a ostatní 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Bečvařík Radek</dc:creator>
  <cp:lastModifiedBy>Bečvařík Radek</cp:lastModifiedBy>
  <dcterms:created xsi:type="dcterms:W3CDTF">2020-04-16T10:52:12Z</dcterms:created>
  <dcterms:modified xsi:type="dcterms:W3CDTF">2020-04-16T10:53:21Z</dcterms:modified>
</cp:coreProperties>
</file>